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8"/>
  </bookViews>
  <sheets>
    <sheet name="титул" sheetId="1" r:id="rId1"/>
    <sheet name="свод" sheetId="2" r:id="rId2"/>
    <sheet name="мб осн" sheetId="3" r:id="rId3"/>
    <sheet name="мб озд" sheetId="4" r:id="rId4"/>
    <sheet name="мб пит" sheetId="5" r:id="rId5"/>
    <sheet name="232" sheetId="6" r:id="rId6"/>
    <sheet name="кб пит" sheetId="7" r:id="rId7"/>
    <sheet name="кл.рук" sheetId="8" r:id="rId8"/>
    <sheet name="внеб" sheetId="9" r:id="rId9"/>
    <sheet name="44-ФЗ" sheetId="10" r:id="rId10"/>
  </sheets>
  <definedNames>
    <definedName name="TABLE" localSheetId="0">'титул'!#REF!</definedName>
    <definedName name="TABLE_2" localSheetId="0">'титул'!#REF!</definedName>
    <definedName name="_xlnm.Print_Area" localSheetId="5">'232'!$A$1:$FE$93</definedName>
    <definedName name="_xlnm.Print_Area" localSheetId="8">'внеб'!$A$1:$FE$93</definedName>
    <definedName name="_xlnm.Print_Area" localSheetId="0">'титул'!$A$1:$FE$38</definedName>
  </definedNames>
  <calcPr fullCalcOnLoad="1"/>
</workbook>
</file>

<file path=xl/sharedStrings.xml><?xml version="1.0" encoding="utf-8"?>
<sst xmlns="http://schemas.openxmlformats.org/spreadsheetml/2006/main" count="2845" uniqueCount="377">
  <si>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</si>
  <si>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</si>
  <si>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</si>
  <si>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</si>
  <si>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</si>
  <si>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</si>
  <si>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</si>
  <si>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</si>
  <si>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</si>
  <si>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</si>
  <si>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</si>
  <si>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</si>
  <si>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</si>
  <si>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</si>
  <si>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</si>
  <si>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</si>
  <si>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</si>
  <si>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</si>
  <si>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</si>
  <si>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</si>
  <si>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</si>
  <si>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</si>
  <si>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</si>
  <si>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</si>
  <si>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</si>
  <si>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</si>
  <si>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</si>
  <si>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</si>
  <si>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</si>
  <si>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</si>
  <si>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</si>
  <si>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</si>
  <si>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</si>
  <si>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</si>
  <si>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</si>
  <si>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</si>
  <si>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</si>
  <si>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</si>
  <si>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</si>
  <si>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</si>
  <si>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</si>
  <si>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</si>
  <si>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</si>
  <si>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</si>
  <si>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</si>
  <si>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</si>
  <si>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</si>
  <si>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</si>
  <si>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</si>
  <si>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</si>
  <si>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</si>
  <si>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</si>
  <si>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</si>
  <si>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</si>
  <si>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</si>
  <si>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</si>
  <si>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</si>
  <si>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</si>
  <si>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</si>
  <si>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</si>
  <si>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</si>
  <si>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</si>
  <si>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</si>
  <si>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</si>
  <si>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</si>
  <si>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</si>
  <si>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</si>
  <si>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</si>
  <si>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</si>
  <si>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</si>
  <si>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</si>
  <si>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</si>
  <si>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</si>
  <si>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</si>
  <si>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</si>
  <si>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</si>
  <si>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</si>
  <si>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</si>
  <si>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</si>
  <si>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</si>
  <si>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</si>
  <si>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</si>
  <si>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</si>
  <si>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</si>
  <si>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</si>
  <si>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</si>
  <si>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</si>
  <si>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</si>
  <si>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</si>
  <si>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</si>
  <si>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</si>
  <si>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</si>
  <si>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</si>
  <si>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</si>
  <si>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</si>
  <si>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</si>
  <si>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</si>
  <si>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</si>
  <si>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</si>
  <si>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</si>
  <si>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</si>
  <si>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</si>
  <si>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</si>
  <si>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</si>
  <si>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</si>
  <si>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</si>
  <si>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</si>
  <si>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</si>
  <si>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</si>
  <si>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</si>
  <si>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</si>
  <si>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</si>
  <si>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</si>
  <si>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</si>
  <si>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</si>
  <si>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</si>
  <si>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</si>
  <si>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</si>
  <si>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</si>
  <si>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</si>
  <si>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</si>
  <si>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</si>
  <si>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</si>
  <si>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</si>
  <si>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</si>
  <si>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</si>
  <si>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</si>
  <si>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</si>
  <si>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</si>
  <si>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</si>
  <si>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</si>
  <si>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</si>
  <si>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</si>
  <si>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</si>
  <si>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</si>
  <si>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</si>
  <si>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</si>
  <si>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</si>
  <si>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</si>
  <si>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</si>
  <si>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</si>
  <si>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</si>
  <si>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</si>
  <si>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</si>
  <si>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</si>
  <si>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</si>
  <si>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</si>
  <si>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</si>
  <si>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</si>
  <si>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</si>
  <si>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</si>
  <si>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</si>
  <si>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</si>
  <si>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</si>
  <si>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</si>
  <si>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</si>
  <si>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</si>
  <si>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</si>
  <si>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</si>
  <si>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</si>
  <si>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</si>
  <si>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</si>
  <si>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</si>
  <si>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</si>
  <si>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</si>
  <si>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</si>
  <si>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</si>
  <si>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</si>
  <si>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</si>
  <si>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</si>
  <si>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</si>
  <si>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</si>
  <si>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</si>
  <si>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</si>
  <si>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</si>
  <si>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</si>
  <si>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</si>
  <si>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</si>
  <si>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</si>
  <si>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</si>
  <si>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</si>
  <si>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</si>
  <si>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</si>
  <si>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</si>
  <si>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</si>
  <si>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</si>
  <si>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</si>
  <si>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</si>
  <si>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</si>
  <si>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</si>
  <si>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</si>
  <si>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</si>
  <si>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</si>
  <si>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</si>
  <si>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</si>
  <si>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</si>
  <si>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</si>
  <si>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</si>
  <si>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</si>
  <si>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</si>
  <si>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</si>
  <si>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</si>
  <si>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</si>
  <si>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</si>
  <si>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</si>
  <si>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</si>
  <si>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</si>
  <si>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</si>
  <si>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</si>
  <si>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</si>
  <si>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</si>
  <si>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</si>
  <si>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</si>
  <si>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</si>
  <si>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</si>
  <si>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</si>
  <si>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</si>
  <si>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</si>
  <si>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</si>
  <si>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</si>
  <si>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</si>
  <si>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</si>
  <si>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</si>
  <si>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</si>
  <si>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</si>
  <si>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</si>
  <si>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</si>
  <si>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</si>
  <si>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</si>
  <si>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</si>
  <si>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</si>
  <si>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</si>
  <si>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</si>
  <si>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</si>
  <si>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</si>
  <si>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</si>
  <si>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</si>
  <si>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</si>
  <si>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</si>
  <si>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</si>
  <si>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</si>
  <si>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</si>
  <si>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</si>
  <si>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</si>
  <si>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</si>
  <si>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</si>
  <si>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</si>
  <si>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</si>
  <si>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</si>
  <si>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</si>
  <si>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</si>
  <si>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</si>
  <si>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</si>
  <si>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</si>
  <si>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</si>
  <si>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</si>
  <si>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</si>
  <si>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</si>
  <si>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</si>
  <si>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</si>
  <si>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</si>
  <si>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</si>
  <si>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</si>
  <si>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</si>
  <si>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</si>
  <si>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</si>
  <si>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</si>
  <si>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</si>
  <si>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декабря</t>
  </si>
  <si>
    <t>20</t>
  </si>
  <si>
    <t>21</t>
  </si>
  <si>
    <t>22</t>
  </si>
  <si>
    <t>О.П. Абрамович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</si>
  <si>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</si>
  <si>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</si>
  <si>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</si>
  <si>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</si>
  <si>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</si>
  <si>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</si>
  <si>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</si>
  <si>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</si>
  <si>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</si>
  <si>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</si>
  <si>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</si>
  <si>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</si>
  <si>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</si>
  <si>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</si>
  <si>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</si>
  <si>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</si>
  <si>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</si>
  <si>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</si>
  <si>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</si>
  <si>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</si>
  <si>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</si>
  <si>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</si>
  <si>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</si>
  <si>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</si>
  <si>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</si>
  <si>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</si>
  <si>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</si>
  <si>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</si>
  <si>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</si>
  <si>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</si>
  <si>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</si>
  <si>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</si>
  <si>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</si>
  <si>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</si>
  <si>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</si>
  <si>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</si>
  <si>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</si>
  <si>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</si>
  <si>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</si>
  <si>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</si>
  <si>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</si>
  <si>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</si>
  <si>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</si>
  <si>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</si>
  <si>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</si>
  <si>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</si>
  <si>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</si>
  <si>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</si>
  <si>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</si>
  <si>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</si>
  <si>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</si>
  <si>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</si>
  <si>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</si>
  <si>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</si>
  <si>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</si>
  <si>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</si>
  <si>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</si>
  <si>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</si>
  <si>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</si>
  <si>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</si>
  <si>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</si>
  <si>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</si>
  <si>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</si>
  <si>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</si>
  <si>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</si>
  <si>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</si>
  <si>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(средства краевого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</si>
  <si>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</si>
  <si>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</si>
  <si>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</si>
  <si>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</si>
  <si>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</si>
  <si>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</si>
  <si>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</si>
  <si>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</si>
  <si>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</si>
  <si>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</si>
  <si>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</si>
  <si>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</si>
  <si>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Организация питания обучающихся;</t>
  </si>
  <si>
    <t>Организация отдыха детей в каникулярное время</t>
  </si>
  <si>
    <t>Предоставление начального общего, основного общего, среднего (полного) общего образования по основным общеобразовательным программам</t>
  </si>
  <si>
    <t>в очной, очно-заочной форме, форме экстерната, семейного образования и самообразования</t>
  </si>
  <si>
    <t>Организация горячего питания учащихся, организация летней оздоровительной кампании</t>
  </si>
  <si>
    <t>Директор</t>
  </si>
  <si>
    <t>Мероприятия, направленные на обеспечение развития содержания общего образования</t>
  </si>
  <si>
    <t>Мероприятия, направленные на создание и совершенствование условий для отдыха и оздоровления детей</t>
  </si>
  <si>
    <t>Мероприятия, направленные на обеспечение качественного сбалансированного питания обучающихся льготной категории</t>
  </si>
  <si>
    <t>Субвенции на финансовое обеспечение государственных гарантий реализации прав на получение общедоступного образования</t>
  </si>
  <si>
    <t>24</t>
  </si>
  <si>
    <t>23</t>
  </si>
  <si>
    <t>2640.14</t>
  </si>
  <si>
    <t>247</t>
  </si>
  <si>
    <t>Раздел 1. Поступления и выплаты (средства краевого и федерального бюджетов )</t>
  </si>
  <si>
    <t>Выплаты педагогическим работникам за функции классного руководителя</t>
  </si>
  <si>
    <t>страховние</t>
  </si>
  <si>
    <t>227</t>
  </si>
  <si>
    <t>страхование</t>
  </si>
  <si>
    <t>Муниципальное бюджетное общеобразовательное учреждение средняя общеобразовательная школа имени Героя Советского Союза Г.Ф. Байдукова с.Красное Николаевского муниципального района Хабаровского края</t>
  </si>
  <si>
    <t>2705020383</t>
  </si>
  <si>
    <t>682431, Хабаровский край, Николаевский район,с.Красное, ул.Дарбиняна, 3</t>
  </si>
  <si>
    <t>План финансово-хозяйственной деятельности на 2021 год</t>
  </si>
  <si>
    <t>24.12.2020</t>
  </si>
  <si>
    <t>Г. А. Лебедева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</si>
</sst>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indent="4"/>
    </xf>
    <xf numFmtId="0" fontId="1" fillId="0" borderId="35" xfId="0" applyNumberFormat="1" applyFont="1" applyBorder="1" applyAlignment="1">
      <alignment horizontal="left" indent="4"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left" vertical="center"/>
    </xf>
    <xf numFmtId="49" fontId="6" fillId="31" borderId="23" xfId="0" applyNumberFormat="1" applyFont="1" applyFill="1" applyBorder="1" applyAlignment="1">
      <alignment horizontal="center" vertical="center"/>
    </xf>
    <xf numFmtId="49" fontId="6" fillId="31" borderId="24" xfId="0" applyNumberFormat="1" applyFont="1" applyFill="1" applyBorder="1" applyAlignment="1">
      <alignment horizontal="center" vertical="center"/>
    </xf>
    <xf numFmtId="49" fontId="6" fillId="31" borderId="38" xfId="0" applyNumberFormat="1" applyFont="1" applyFill="1" applyBorder="1" applyAlignment="1">
      <alignment horizontal="center" vertical="center"/>
    </xf>
    <xf numFmtId="49" fontId="6" fillId="31" borderId="37" xfId="0" applyNumberFormat="1" applyFont="1" applyFill="1" applyBorder="1" applyAlignment="1">
      <alignment horizontal="center" vertical="center"/>
    </xf>
    <xf numFmtId="49" fontId="1" fillId="31" borderId="37" xfId="0" applyNumberFormat="1" applyFont="1" applyFill="1" applyBorder="1" applyAlignment="1">
      <alignment horizontal="center" vertical="center"/>
    </xf>
    <xf numFmtId="49" fontId="1" fillId="31" borderId="24" xfId="0" applyNumberFormat="1" applyFont="1" applyFill="1" applyBorder="1" applyAlignment="1">
      <alignment horizontal="center" vertical="center"/>
    </xf>
    <xf numFmtId="49" fontId="1" fillId="31" borderId="38" xfId="0" applyNumberFormat="1" applyFont="1" applyFill="1" applyBorder="1" applyAlignment="1">
      <alignment horizontal="center" vertical="center"/>
    </xf>
    <xf numFmtId="4" fontId="10" fillId="31" borderId="37" xfId="0" applyNumberFormat="1" applyFont="1" applyFill="1" applyBorder="1" applyAlignment="1">
      <alignment horizontal="center" vertical="center"/>
    </xf>
    <xf numFmtId="4" fontId="10" fillId="31" borderId="24" xfId="0" applyNumberFormat="1" applyFont="1" applyFill="1" applyBorder="1" applyAlignment="1">
      <alignment horizontal="center" vertical="center"/>
    </xf>
    <xf numFmtId="4" fontId="10" fillId="31" borderId="3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1"/>
    </xf>
    <xf numFmtId="0" fontId="1" fillId="0" borderId="24" xfId="0" applyNumberFormat="1" applyFont="1" applyFill="1" applyBorder="1" applyAlignment="1">
      <alignment horizontal="left" inden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2"/>
    </xf>
    <xf numFmtId="49" fontId="1" fillId="0" borderId="4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35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35" xfId="0" applyNumberFormat="1" applyFont="1" applyFill="1" applyBorder="1" applyAlignment="1">
      <alignment horizontal="left" inden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35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49" fontId="10" fillId="31" borderId="23" xfId="0" applyNumberFormat="1" applyFont="1" applyFill="1" applyBorder="1" applyAlignment="1">
      <alignment horizontal="center" vertical="center"/>
    </xf>
    <xf numFmtId="49" fontId="10" fillId="31" borderId="24" xfId="0" applyNumberFormat="1" applyFont="1" applyFill="1" applyBorder="1" applyAlignment="1">
      <alignment horizontal="center" vertical="center"/>
    </xf>
    <xf numFmtId="49" fontId="10" fillId="31" borderId="38" xfId="0" applyNumberFormat="1" applyFont="1" applyFill="1" applyBorder="1" applyAlignment="1">
      <alignment horizontal="center" vertical="center"/>
    </xf>
    <xf numFmtId="49" fontId="10" fillId="31" borderId="37" xfId="0" applyNumberFormat="1" applyFont="1" applyFill="1" applyBorder="1" applyAlignment="1">
      <alignment horizontal="center" vertical="center"/>
    </xf>
    <xf numFmtId="49" fontId="11" fillId="31" borderId="37" xfId="0" applyNumberFormat="1" applyFont="1" applyFill="1" applyBorder="1" applyAlignment="1">
      <alignment horizontal="center" vertical="center"/>
    </xf>
    <xf numFmtId="49" fontId="11" fillId="31" borderId="24" xfId="0" applyNumberFormat="1" applyFont="1" applyFill="1" applyBorder="1" applyAlignment="1">
      <alignment horizontal="center" vertical="center"/>
    </xf>
    <xf numFmtId="49" fontId="11" fillId="31" borderId="38" xfId="0" applyNumberFormat="1" applyFont="1" applyFill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center" vertical="center"/>
    </xf>
    <xf numFmtId="0" fontId="10" fillId="31" borderId="38" xfId="0" applyNumberFormat="1" applyFont="1" applyFill="1" applyBorder="1" applyAlignment="1">
      <alignment horizontal="center" vertical="center"/>
    </xf>
    <xf numFmtId="0" fontId="11" fillId="31" borderId="37" xfId="0" applyNumberFormat="1" applyFont="1" applyFill="1" applyBorder="1" applyAlignment="1">
      <alignment horizontal="center" vertical="center"/>
    </xf>
    <xf numFmtId="0" fontId="11" fillId="31" borderId="24" xfId="0" applyNumberFormat="1" applyFont="1" applyFill="1" applyBorder="1" applyAlignment="1">
      <alignment horizontal="center" vertical="center"/>
    </xf>
    <xf numFmtId="0" fontId="11" fillId="31" borderId="25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35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4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49" fontId="1" fillId="0" borderId="4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4"/>
    </xf>
    <xf numFmtId="0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left" vertical="center"/>
    </xf>
    <xf numFmtId="49" fontId="14" fillId="31" borderId="23" xfId="0" applyNumberFormat="1" applyFont="1" applyFill="1" applyBorder="1" applyAlignment="1">
      <alignment horizontal="center" vertical="center"/>
    </xf>
    <xf numFmtId="49" fontId="14" fillId="31" borderId="24" xfId="0" applyNumberFormat="1" applyFont="1" applyFill="1" applyBorder="1" applyAlignment="1">
      <alignment horizontal="center" vertical="center"/>
    </xf>
    <xf numFmtId="49" fontId="14" fillId="31" borderId="38" xfId="0" applyNumberFormat="1" applyFont="1" applyFill="1" applyBorder="1" applyAlignment="1">
      <alignment horizontal="center" vertical="center"/>
    </xf>
    <xf numFmtId="49" fontId="14" fillId="31" borderId="37" xfId="0" applyNumberFormat="1" applyFont="1" applyFill="1" applyBorder="1" applyAlignment="1">
      <alignment horizontal="center" vertical="center"/>
    </xf>
    <xf numFmtId="49" fontId="13" fillId="31" borderId="37" xfId="0" applyNumberFormat="1" applyFont="1" applyFill="1" applyBorder="1" applyAlignment="1">
      <alignment horizontal="center" vertical="center"/>
    </xf>
    <xf numFmtId="49" fontId="13" fillId="31" borderId="24" xfId="0" applyNumberFormat="1" applyFont="1" applyFill="1" applyBorder="1" applyAlignment="1">
      <alignment horizontal="center" vertical="center"/>
    </xf>
    <xf numFmtId="49" fontId="13" fillId="31" borderId="38" xfId="0" applyNumberFormat="1" applyFont="1" applyFill="1" applyBorder="1" applyAlignment="1">
      <alignment horizontal="center" vertical="center"/>
    </xf>
    <xf numFmtId="4" fontId="14" fillId="31" borderId="37" xfId="0" applyNumberFormat="1" applyFont="1" applyFill="1" applyBorder="1" applyAlignment="1">
      <alignment horizontal="center" vertical="center"/>
    </xf>
    <xf numFmtId="4" fontId="14" fillId="31" borderId="24" xfId="0" applyNumberFormat="1" applyFont="1" applyFill="1" applyBorder="1" applyAlignment="1">
      <alignment horizontal="center" vertical="center"/>
    </xf>
    <xf numFmtId="4" fontId="14" fillId="31" borderId="38" xfId="0" applyNumberFormat="1" applyFont="1" applyFill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center" vertical="center"/>
    </xf>
    <xf numFmtId="0" fontId="14" fillId="31" borderId="38" xfId="0" applyNumberFormat="1" applyFont="1" applyFill="1" applyBorder="1" applyAlignment="1">
      <alignment horizontal="center" vertical="center"/>
    </xf>
    <xf numFmtId="0" fontId="13" fillId="31" borderId="37" xfId="0" applyNumberFormat="1" applyFont="1" applyFill="1" applyBorder="1" applyAlignment="1">
      <alignment horizontal="center" vertical="center"/>
    </xf>
    <xf numFmtId="0" fontId="13" fillId="31" borderId="24" xfId="0" applyNumberFormat="1" applyFont="1" applyFill="1" applyBorder="1" applyAlignment="1">
      <alignment horizontal="center" vertical="center"/>
    </xf>
    <xf numFmtId="0" fontId="13" fillId="31" borderId="2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19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46" xfId="0" applyNumberFormat="1" applyFont="1" applyBorder="1" applyAlignment="1">
      <alignment horizontal="left" indent="4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wrapText="1" indent="3"/>
    </xf>
    <xf numFmtId="0" fontId="1" fillId="0" borderId="4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wrapText="1" indent="1"/>
    </xf>
    <xf numFmtId="0" fontId="18" fillId="0" borderId="37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="110" zoomScaleSheetLayoutView="110" zoomScalePageLayoutView="0" workbookViewId="0" topLeftCell="A1">
      <selection activeCell="EB29" sqref="EB29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DB1" s="33" t="s">
        <v>0</v>
      </c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</row>
    <row r="2" spans="2:161" s="3" customFormat="1" ht="15.75" customHeight="1">
      <c r="B2" s="27" t="s">
        <v>264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DB2" s="37" t="s">
        <v>267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2:161" ht="11.25" customHeight="1"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2:161" s="3" customFormat="1" ht="10.5" customHeight="1">
      <c r="B4" s="27" t="s">
        <v>265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2:161" ht="18" customHeight="1"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6:161" s="3" customFormat="1" ht="12.75"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8"/>
      <c r="AD6" s="18"/>
      <c r="AE6" s="27" t="s">
        <v>272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2" t="s">
        <v>22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8"/>
      <c r="AD7" s="18"/>
      <c r="AE7" s="32" t="s">
        <v>23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9" t="s">
        <v>24</v>
      </c>
      <c r="Q8" s="39"/>
      <c r="R8" s="29" t="s">
        <v>362</v>
      </c>
      <c r="S8" s="29"/>
      <c r="T8" s="29"/>
      <c r="U8" s="28" t="s">
        <v>24</v>
      </c>
      <c r="V8" s="28"/>
      <c r="W8" s="18"/>
      <c r="X8" s="29" t="s">
        <v>268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9">
        <v>20</v>
      </c>
      <c r="AN8" s="39"/>
      <c r="AO8" s="39"/>
      <c r="AP8" s="40" t="s">
        <v>269</v>
      </c>
      <c r="AQ8" s="40"/>
      <c r="AR8" s="40"/>
      <c r="AS8" s="18" t="s">
        <v>6</v>
      </c>
      <c r="AT8" s="18"/>
      <c r="AU8" s="18"/>
      <c r="AV8" s="18"/>
      <c r="AW8" s="18"/>
      <c r="AX8" s="18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46" t="s">
        <v>374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51:161" s="5" customFormat="1" ht="16.5">
      <c r="AY16" s="38" t="s">
        <v>27</v>
      </c>
      <c r="AZ16" s="38"/>
      <c r="BA16" s="38"/>
      <c r="BB16" s="38"/>
      <c r="BC16" s="38"/>
      <c r="BD16" s="38"/>
      <c r="BE16" s="38"/>
      <c r="BF16" s="36" t="s">
        <v>270</v>
      </c>
      <c r="BG16" s="36"/>
      <c r="BH16" s="36"/>
      <c r="BI16" s="38" t="s">
        <v>28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6" t="s">
        <v>271</v>
      </c>
      <c r="CF16" s="36"/>
      <c r="CG16" s="36"/>
      <c r="CH16" s="38" t="s">
        <v>29</v>
      </c>
      <c r="CI16" s="38"/>
      <c r="CJ16" s="38"/>
      <c r="CK16" s="38"/>
      <c r="CL16" s="38"/>
      <c r="CM16" s="36" t="s">
        <v>363</v>
      </c>
      <c r="CN16" s="36"/>
      <c r="CO16" s="36"/>
      <c r="CP16" s="58" t="s">
        <v>330</v>
      </c>
      <c r="CQ16" s="58"/>
      <c r="CR16" s="58"/>
      <c r="CS16" s="58"/>
      <c r="CT16" s="58"/>
      <c r="CU16" s="58"/>
      <c r="CV16" s="58"/>
      <c r="CW16" s="58"/>
      <c r="CX16" s="58"/>
      <c r="ES16" s="51" t="s">
        <v>26</v>
      </c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49:161" ht="12" thickBot="1">
      <c r="ES17" s="54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59:161" ht="12.75" customHeight="1">
      <c r="BG18" s="34" t="s">
        <v>39</v>
      </c>
      <c r="BH18" s="34"/>
      <c r="BI18" s="34"/>
      <c r="BJ18" s="34"/>
      <c r="BK18" s="57" t="s">
        <v>362</v>
      </c>
      <c r="BL18" s="57"/>
      <c r="BM18" s="57"/>
      <c r="BN18" s="62" t="s">
        <v>24</v>
      </c>
      <c r="BO18" s="62"/>
      <c r="BP18" s="19"/>
      <c r="BQ18" s="57" t="s">
        <v>268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34">
        <v>20</v>
      </c>
      <c r="CG18" s="34"/>
      <c r="CH18" s="34"/>
      <c r="CI18" s="35" t="s">
        <v>269</v>
      </c>
      <c r="CJ18" s="35"/>
      <c r="CK18" s="35"/>
      <c r="CL18" s="19" t="s">
        <v>331</v>
      </c>
      <c r="CM18" s="19"/>
      <c r="CN18" s="19"/>
      <c r="EQ18" s="2" t="s">
        <v>30</v>
      </c>
      <c r="ES18" s="59" t="s">
        <v>375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48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23.25" customHeight="1">
      <c r="A20" s="20" t="s">
        <v>329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7" t="s">
        <v>274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Q20" s="2" t="s">
        <v>32</v>
      </c>
      <c r="ES20" s="48" t="s">
        <v>266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47:161" ht="11.25">
      <c r="EQ21" s="2" t="s">
        <v>31</v>
      </c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31" t="s">
        <v>371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Q22" s="2" t="s">
        <v>34</v>
      </c>
      <c r="ES22" s="48" t="s">
        <v>372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36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Q23" s="2" t="s">
        <v>35</v>
      </c>
      <c r="ES23" s="48" t="s">
        <v>273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8" customHeight="1" thickBot="1">
      <c r="A24" s="19" t="s">
        <v>334</v>
      </c>
      <c r="EQ24" s="2" t="s">
        <v>36</v>
      </c>
      <c r="ES24" s="41" t="s">
        <v>37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6" spans="1:139" ht="15">
      <c r="A26" s="19" t="s">
        <v>332</v>
      </c>
      <c r="V26" s="31" t="s">
        <v>373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</row>
    <row r="27" spans="1:139" ht="15">
      <c r="A27" s="19" t="s">
        <v>333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</row>
    <row r="28" spans="1:72" ht="15.75">
      <c r="A28" s="22" t="s">
        <v>335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ht="15.75">
      <c r="A29" s="20" t="s">
        <v>349</v>
      </c>
    </row>
    <row r="30" ht="15.75">
      <c r="A30" s="20" t="s">
        <v>350</v>
      </c>
    </row>
    <row r="31" ht="15.75">
      <c r="A31" s="20" t="s">
        <v>351</v>
      </c>
    </row>
    <row r="32" ht="15.75">
      <c r="A32" s="20" t="s">
        <v>352</v>
      </c>
    </row>
    <row r="33" ht="15.75">
      <c r="A33" s="20" t="s">
        <v>353</v>
      </c>
    </row>
    <row r="34" spans="1:73" ht="15.75">
      <c r="A34" s="22" t="s">
        <v>336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ht="15.75">
      <c r="A35" s="20" t="s">
        <v>354</v>
      </c>
    </row>
    <row r="36" ht="15.75">
      <c r="A36" s="20" t="s">
        <v>355</v>
      </c>
    </row>
    <row r="37" spans="1:74" ht="15.75">
      <c r="A37" s="30" t="s">
        <v>348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ht="15.75">
      <c r="A38" s="20" t="s">
        <v>356</v>
      </c>
    </row>
  </sheetData>
  <sheetProtection/>
  <mergeCells count="44">
    <mergeCell ref="ES22:FE22"/>
    <mergeCell ref="ES23:FE23"/>
    <mergeCell ref="ES18:FE18"/>
    <mergeCell ref="ES19:FE19"/>
    <mergeCell ref="BN18:BO18"/>
    <mergeCell ref="BQ18:CE18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A22:J23"/>
    <mergeCell ref="AE6:AX6"/>
    <mergeCell ref="P6:AB6"/>
    <mergeCell ref="U8:V8"/>
    <mergeCell ref="X8:AL8"/>
    <mergeCell ref="A37:BV37"/>
    <mergeCell ref="K22:EJ23"/>
    <mergeCell ref="V26:EI27"/>
    <mergeCell ref="P7:AB7"/>
    <mergeCell ref="AE7:AX7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51"/>
  <sheetViews>
    <sheetView zoomScalePageLayoutView="0" workbookViewId="0" topLeftCell="A1">
      <selection activeCell="DG40" sqref="DG40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46" t="s">
        <v>341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</row>
    <row r="3" spans="1:161" ht="11.25" customHeight="1">
      <c r="A3" s="89" t="s">
        <v>197</v>
      </c>
      <c r="B3" s="89"/>
      <c r="C3" s="89"/>
      <c r="D3" s="89"/>
      <c r="E3" s="89"/>
      <c r="F3" s="89"/>
      <c r="G3" s="89"/>
      <c r="H3" s="9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88" t="s">
        <v>198</v>
      </c>
      <c r="CO3" s="89"/>
      <c r="CP3" s="89"/>
      <c r="CQ3" s="89"/>
      <c r="CR3" s="89"/>
      <c r="CS3" s="89"/>
      <c r="CT3" s="89"/>
      <c r="CU3" s="90"/>
      <c r="CV3" s="88" t="s">
        <v>199</v>
      </c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92"/>
      <c r="B4" s="92"/>
      <c r="C4" s="92"/>
      <c r="D4" s="92"/>
      <c r="E4" s="92"/>
      <c r="F4" s="92"/>
      <c r="G4" s="92"/>
      <c r="H4" s="9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6"/>
      <c r="CN4" s="91"/>
      <c r="CO4" s="92"/>
      <c r="CP4" s="92"/>
      <c r="CQ4" s="92"/>
      <c r="CR4" s="92"/>
      <c r="CS4" s="92"/>
      <c r="CT4" s="92"/>
      <c r="CU4" s="93"/>
      <c r="CV4" s="91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95"/>
      <c r="B5" s="95"/>
      <c r="C5" s="95"/>
      <c r="D5" s="95"/>
      <c r="E5" s="95"/>
      <c r="F5" s="95"/>
      <c r="G5" s="95"/>
      <c r="H5" s="9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7"/>
      <c r="CN5" s="94"/>
      <c r="CO5" s="95"/>
      <c r="CP5" s="95"/>
      <c r="CQ5" s="95"/>
      <c r="CR5" s="95"/>
      <c r="CS5" s="95"/>
      <c r="CT5" s="95"/>
      <c r="CU5" s="96"/>
      <c r="CV5" s="94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200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201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202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6"/>
      <c r="I6" s="105" t="s">
        <v>13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6"/>
      <c r="CN6" s="107" t="s">
        <v>14</v>
      </c>
      <c r="CO6" s="108"/>
      <c r="CP6" s="108"/>
      <c r="CQ6" s="108"/>
      <c r="CR6" s="108"/>
      <c r="CS6" s="108"/>
      <c r="CT6" s="108"/>
      <c r="CU6" s="109"/>
      <c r="CV6" s="107" t="s">
        <v>15</v>
      </c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23.25" customHeight="1">
      <c r="A7" s="246">
        <v>1</v>
      </c>
      <c r="B7" s="246"/>
      <c r="C7" s="246"/>
      <c r="D7" s="246"/>
      <c r="E7" s="246"/>
      <c r="F7" s="246"/>
      <c r="G7" s="246"/>
      <c r="H7" s="247"/>
      <c r="I7" s="322" t="s">
        <v>344</v>
      </c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4" t="s">
        <v>203</v>
      </c>
      <c r="CO7" s="325"/>
      <c r="CP7" s="325"/>
      <c r="CQ7" s="325"/>
      <c r="CR7" s="325"/>
      <c r="CS7" s="325"/>
      <c r="CT7" s="325"/>
      <c r="CU7" s="326"/>
      <c r="CV7" s="112" t="s">
        <v>42</v>
      </c>
      <c r="CW7" s="113"/>
      <c r="CX7" s="113"/>
      <c r="CY7" s="113"/>
      <c r="CZ7" s="113"/>
      <c r="DA7" s="113"/>
      <c r="DB7" s="113"/>
      <c r="DC7" s="113"/>
      <c r="DD7" s="113"/>
      <c r="DE7" s="114"/>
      <c r="DF7" s="115">
        <f>DF11+DF22+DF15</f>
        <v>16677043.75</v>
      </c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>
        <f>DS11+DS22+DS15</f>
        <v>16085922.4</v>
      </c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>
        <f>EF11+EF22+EF15</f>
        <v>15986318</v>
      </c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316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8"/>
    </row>
    <row r="8" spans="1:161" ht="90" customHeight="1">
      <c r="A8" s="49" t="s">
        <v>204</v>
      </c>
      <c r="B8" s="49"/>
      <c r="C8" s="49"/>
      <c r="D8" s="49"/>
      <c r="E8" s="49"/>
      <c r="F8" s="49"/>
      <c r="G8" s="49"/>
      <c r="H8" s="82"/>
      <c r="I8" s="321" t="s">
        <v>205</v>
      </c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306" t="s">
        <v>206</v>
      </c>
      <c r="CO8" s="84"/>
      <c r="CP8" s="84"/>
      <c r="CQ8" s="84"/>
      <c r="CR8" s="84"/>
      <c r="CS8" s="84"/>
      <c r="CT8" s="84"/>
      <c r="CU8" s="85"/>
      <c r="CV8" s="83" t="s">
        <v>42</v>
      </c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283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5"/>
    </row>
    <row r="9" spans="1:161" ht="24" customHeight="1">
      <c r="A9" s="49" t="s">
        <v>207</v>
      </c>
      <c r="B9" s="49"/>
      <c r="C9" s="49"/>
      <c r="D9" s="49"/>
      <c r="E9" s="49"/>
      <c r="F9" s="49"/>
      <c r="G9" s="49"/>
      <c r="H9" s="82"/>
      <c r="I9" s="321" t="s">
        <v>208</v>
      </c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306" t="s">
        <v>209</v>
      </c>
      <c r="CO9" s="84"/>
      <c r="CP9" s="84"/>
      <c r="CQ9" s="84"/>
      <c r="CR9" s="84"/>
      <c r="CS9" s="84"/>
      <c r="CT9" s="84"/>
      <c r="CU9" s="85"/>
      <c r="CV9" s="83" t="s">
        <v>42</v>
      </c>
      <c r="CW9" s="84"/>
      <c r="CX9" s="84"/>
      <c r="CY9" s="84"/>
      <c r="CZ9" s="84"/>
      <c r="DA9" s="84"/>
      <c r="DB9" s="84"/>
      <c r="DC9" s="84"/>
      <c r="DD9" s="84"/>
      <c r="DE9" s="85"/>
      <c r="DF9" s="74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6"/>
      <c r="DS9" s="74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6"/>
      <c r="EF9" s="74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6"/>
      <c r="ES9" s="283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5"/>
    </row>
    <row r="10" spans="1:161" ht="24" customHeight="1">
      <c r="A10" s="49" t="s">
        <v>210</v>
      </c>
      <c r="B10" s="49"/>
      <c r="C10" s="49"/>
      <c r="D10" s="49"/>
      <c r="E10" s="49"/>
      <c r="F10" s="49"/>
      <c r="G10" s="49"/>
      <c r="H10" s="82"/>
      <c r="I10" s="321" t="s">
        <v>211</v>
      </c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306" t="s">
        <v>212</v>
      </c>
      <c r="CO10" s="84"/>
      <c r="CP10" s="84"/>
      <c r="CQ10" s="84"/>
      <c r="CR10" s="84"/>
      <c r="CS10" s="84"/>
      <c r="CT10" s="84"/>
      <c r="CU10" s="85"/>
      <c r="CV10" s="83" t="s">
        <v>42</v>
      </c>
      <c r="CW10" s="84"/>
      <c r="CX10" s="84"/>
      <c r="CY10" s="84"/>
      <c r="CZ10" s="84"/>
      <c r="DA10" s="84"/>
      <c r="DB10" s="84"/>
      <c r="DC10" s="84"/>
      <c r="DD10" s="84"/>
      <c r="DE10" s="85"/>
      <c r="DF10" s="74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6"/>
      <c r="DS10" s="74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6"/>
      <c r="EF10" s="74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6"/>
      <c r="ES10" s="283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5"/>
    </row>
    <row r="11" spans="1:161" ht="24" customHeight="1">
      <c r="A11" s="49" t="s">
        <v>213</v>
      </c>
      <c r="B11" s="49"/>
      <c r="C11" s="49"/>
      <c r="D11" s="49"/>
      <c r="E11" s="49"/>
      <c r="F11" s="49"/>
      <c r="G11" s="49"/>
      <c r="H11" s="82"/>
      <c r="I11" s="321" t="s">
        <v>214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306" t="s">
        <v>215</v>
      </c>
      <c r="CO11" s="84"/>
      <c r="CP11" s="84"/>
      <c r="CQ11" s="84"/>
      <c r="CR11" s="84"/>
      <c r="CS11" s="84"/>
      <c r="CT11" s="84"/>
      <c r="CU11" s="85"/>
      <c r="CV11" s="83" t="s">
        <v>42</v>
      </c>
      <c r="CW11" s="84"/>
      <c r="CX11" s="84"/>
      <c r="CY11" s="84"/>
      <c r="CZ11" s="84"/>
      <c r="DA11" s="84"/>
      <c r="DB11" s="84"/>
      <c r="DC11" s="84"/>
      <c r="DD11" s="84"/>
      <c r="DE11" s="85"/>
      <c r="DF11" s="74">
        <f>DF12</f>
        <v>12705295.46</v>
      </c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6"/>
      <c r="DS11" s="74">
        <f>DS12</f>
        <v>12189181.8</v>
      </c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6"/>
      <c r="EF11" s="74">
        <f>EF12</f>
        <v>12089577.4</v>
      </c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6"/>
      <c r="ES11" s="283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5"/>
    </row>
    <row r="12" spans="1:161" ht="34.5" customHeight="1">
      <c r="A12" s="49" t="s">
        <v>216</v>
      </c>
      <c r="B12" s="49"/>
      <c r="C12" s="49"/>
      <c r="D12" s="49"/>
      <c r="E12" s="49"/>
      <c r="F12" s="49"/>
      <c r="G12" s="49"/>
      <c r="H12" s="82"/>
      <c r="I12" s="319" t="s">
        <v>217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306" t="s">
        <v>218</v>
      </c>
      <c r="CO12" s="84"/>
      <c r="CP12" s="84"/>
      <c r="CQ12" s="84"/>
      <c r="CR12" s="84"/>
      <c r="CS12" s="84"/>
      <c r="CT12" s="84"/>
      <c r="CU12" s="85"/>
      <c r="CV12" s="83" t="s">
        <v>42</v>
      </c>
      <c r="CW12" s="84"/>
      <c r="CX12" s="84"/>
      <c r="CY12" s="84"/>
      <c r="CZ12" s="84"/>
      <c r="DA12" s="84"/>
      <c r="DB12" s="84"/>
      <c r="DC12" s="84"/>
      <c r="DD12" s="84"/>
      <c r="DE12" s="85"/>
      <c r="DF12" s="74">
        <f>DF13</f>
        <v>12705295.46</v>
      </c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6"/>
      <c r="DS12" s="74">
        <f>DS13</f>
        <v>12189181.8</v>
      </c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6"/>
      <c r="EF12" s="74">
        <f>EF13</f>
        <v>12089577.4</v>
      </c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6"/>
      <c r="ES12" s="283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5"/>
    </row>
    <row r="13" spans="1:161" ht="24" customHeight="1">
      <c r="A13" s="49" t="s">
        <v>219</v>
      </c>
      <c r="B13" s="49"/>
      <c r="C13" s="49"/>
      <c r="D13" s="49"/>
      <c r="E13" s="49"/>
      <c r="F13" s="49"/>
      <c r="G13" s="49"/>
      <c r="H13" s="82"/>
      <c r="I13" s="311" t="s">
        <v>220</v>
      </c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306" t="s">
        <v>221</v>
      </c>
      <c r="CO13" s="84"/>
      <c r="CP13" s="84"/>
      <c r="CQ13" s="84"/>
      <c r="CR13" s="84"/>
      <c r="CS13" s="84"/>
      <c r="CT13" s="84"/>
      <c r="CU13" s="85"/>
      <c r="CV13" s="83" t="s">
        <v>42</v>
      </c>
      <c r="CW13" s="84"/>
      <c r="CX13" s="84"/>
      <c r="CY13" s="84"/>
      <c r="CZ13" s="84"/>
      <c r="DA13" s="84"/>
      <c r="DB13" s="84"/>
      <c r="DC13" s="84"/>
      <c r="DD13" s="84"/>
      <c r="DE13" s="85"/>
      <c r="DF13" s="74">
        <f>'мб осн'!DF66+'232'!DF66+'мб озд'!DF66:DR66+'мб пит'!DF66:DR66+'кб пит'!DF66:DR66</f>
        <v>12705295.46</v>
      </c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6"/>
      <c r="DS13" s="74">
        <f>'мб осн'!DS66+'232'!DS66+'мб озд'!DS66:EE66+'мб пит'!DS66:EE66+'кб пит'!DS66:EE66</f>
        <v>12189181.8</v>
      </c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6"/>
      <c r="EF13" s="74">
        <f>'мб осн'!EF66+'232'!EF66+'мб озд'!EF66:ER66+'мб пит'!EF66:ER66+'кб пит'!EF66:ER66</f>
        <v>12089577.4</v>
      </c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6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</row>
    <row r="14" spans="1:161" ht="12.75" customHeight="1">
      <c r="A14" s="49" t="s">
        <v>222</v>
      </c>
      <c r="B14" s="49"/>
      <c r="C14" s="49"/>
      <c r="D14" s="49"/>
      <c r="E14" s="49"/>
      <c r="F14" s="49"/>
      <c r="G14" s="49"/>
      <c r="H14" s="82"/>
      <c r="I14" s="311" t="s">
        <v>223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306" t="s">
        <v>224</v>
      </c>
      <c r="CO14" s="84"/>
      <c r="CP14" s="84"/>
      <c r="CQ14" s="84"/>
      <c r="CR14" s="84"/>
      <c r="CS14" s="84"/>
      <c r="CT14" s="84"/>
      <c r="CU14" s="85"/>
      <c r="CV14" s="83" t="s">
        <v>42</v>
      </c>
      <c r="CW14" s="84"/>
      <c r="CX14" s="84"/>
      <c r="CY14" s="84"/>
      <c r="CZ14" s="84"/>
      <c r="DA14" s="84"/>
      <c r="DB14" s="84"/>
      <c r="DC14" s="84"/>
      <c r="DD14" s="84"/>
      <c r="DE14" s="85"/>
      <c r="DF14" s="74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6"/>
      <c r="DS14" s="74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6"/>
      <c r="EF14" s="74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6"/>
      <c r="ES14" s="283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5"/>
    </row>
    <row r="15" spans="1:161" ht="24" customHeight="1">
      <c r="A15" s="49" t="s">
        <v>225</v>
      </c>
      <c r="B15" s="49"/>
      <c r="C15" s="49"/>
      <c r="D15" s="49"/>
      <c r="E15" s="49"/>
      <c r="F15" s="49"/>
      <c r="G15" s="49"/>
      <c r="H15" s="82"/>
      <c r="I15" s="319" t="s">
        <v>226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306" t="s">
        <v>227</v>
      </c>
      <c r="CO15" s="84"/>
      <c r="CP15" s="84"/>
      <c r="CQ15" s="84"/>
      <c r="CR15" s="84"/>
      <c r="CS15" s="84"/>
      <c r="CT15" s="84"/>
      <c r="CU15" s="85"/>
      <c r="CV15" s="83" t="s">
        <v>42</v>
      </c>
      <c r="CW15" s="84"/>
      <c r="CX15" s="84"/>
      <c r="CY15" s="84"/>
      <c r="CZ15" s="84"/>
      <c r="DA15" s="84"/>
      <c r="DB15" s="84"/>
      <c r="DC15" s="84"/>
      <c r="DD15" s="84"/>
      <c r="DE15" s="85"/>
      <c r="DF15" s="74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6"/>
      <c r="DS15" s="74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6"/>
      <c r="EF15" s="74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283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5"/>
    </row>
    <row r="16" spans="1:161" ht="24" customHeight="1">
      <c r="A16" s="49" t="s">
        <v>228</v>
      </c>
      <c r="B16" s="49"/>
      <c r="C16" s="49"/>
      <c r="D16" s="49"/>
      <c r="E16" s="49"/>
      <c r="F16" s="49"/>
      <c r="G16" s="49"/>
      <c r="H16" s="82"/>
      <c r="I16" s="311" t="s">
        <v>220</v>
      </c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306" t="s">
        <v>229</v>
      </c>
      <c r="CO16" s="84"/>
      <c r="CP16" s="84"/>
      <c r="CQ16" s="84"/>
      <c r="CR16" s="84"/>
      <c r="CS16" s="84"/>
      <c r="CT16" s="84"/>
      <c r="CU16" s="85"/>
      <c r="CV16" s="83" t="s">
        <v>42</v>
      </c>
      <c r="CW16" s="84"/>
      <c r="CX16" s="84"/>
      <c r="CY16" s="84"/>
      <c r="CZ16" s="84"/>
      <c r="DA16" s="84"/>
      <c r="DB16" s="84"/>
      <c r="DC16" s="84"/>
      <c r="DD16" s="84"/>
      <c r="DE16" s="85"/>
      <c r="DF16" s="74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6"/>
      <c r="DS16" s="74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6"/>
      <c r="EF16" s="74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6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ht="12.75" customHeight="1">
      <c r="A17" s="49" t="s">
        <v>230</v>
      </c>
      <c r="B17" s="49"/>
      <c r="C17" s="49"/>
      <c r="D17" s="49"/>
      <c r="E17" s="49"/>
      <c r="F17" s="49"/>
      <c r="G17" s="49"/>
      <c r="H17" s="82"/>
      <c r="I17" s="311" t="s">
        <v>223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306" t="s">
        <v>231</v>
      </c>
      <c r="CO17" s="84"/>
      <c r="CP17" s="84"/>
      <c r="CQ17" s="84"/>
      <c r="CR17" s="84"/>
      <c r="CS17" s="84"/>
      <c r="CT17" s="84"/>
      <c r="CU17" s="85"/>
      <c r="CV17" s="83" t="s">
        <v>42</v>
      </c>
      <c r="CW17" s="84"/>
      <c r="CX17" s="84"/>
      <c r="CY17" s="84"/>
      <c r="CZ17" s="84"/>
      <c r="DA17" s="84"/>
      <c r="DB17" s="84"/>
      <c r="DC17" s="84"/>
      <c r="DD17" s="84"/>
      <c r="DE17" s="85"/>
      <c r="DF17" s="74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6"/>
      <c r="DS17" s="74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6"/>
      <c r="ES17" s="283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5"/>
    </row>
    <row r="18" spans="1:161" ht="12.75" customHeight="1">
      <c r="A18" s="49" t="s">
        <v>232</v>
      </c>
      <c r="B18" s="49"/>
      <c r="C18" s="49"/>
      <c r="D18" s="49"/>
      <c r="E18" s="49"/>
      <c r="F18" s="49"/>
      <c r="G18" s="49"/>
      <c r="H18" s="82"/>
      <c r="I18" s="319" t="s">
        <v>233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306" t="s">
        <v>234</v>
      </c>
      <c r="CO18" s="84"/>
      <c r="CP18" s="84"/>
      <c r="CQ18" s="84"/>
      <c r="CR18" s="84"/>
      <c r="CS18" s="84"/>
      <c r="CT18" s="84"/>
      <c r="CU18" s="85"/>
      <c r="CV18" s="83" t="s">
        <v>42</v>
      </c>
      <c r="CW18" s="84"/>
      <c r="CX18" s="84"/>
      <c r="CY18" s="84"/>
      <c r="CZ18" s="84"/>
      <c r="DA18" s="84"/>
      <c r="DB18" s="84"/>
      <c r="DC18" s="84"/>
      <c r="DD18" s="84"/>
      <c r="DE18" s="85"/>
      <c r="DF18" s="74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6"/>
      <c r="DS18" s="74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6"/>
      <c r="EF18" s="74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6"/>
      <c r="ES18" s="283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5"/>
    </row>
    <row r="19" spans="1:161" ht="11.25">
      <c r="A19" s="49" t="s">
        <v>235</v>
      </c>
      <c r="B19" s="49"/>
      <c r="C19" s="49"/>
      <c r="D19" s="49"/>
      <c r="E19" s="49"/>
      <c r="F19" s="49"/>
      <c r="G19" s="49"/>
      <c r="H19" s="82"/>
      <c r="I19" s="319" t="s">
        <v>236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306" t="s">
        <v>237</v>
      </c>
      <c r="CO19" s="84"/>
      <c r="CP19" s="84"/>
      <c r="CQ19" s="84"/>
      <c r="CR19" s="84"/>
      <c r="CS19" s="84"/>
      <c r="CT19" s="84"/>
      <c r="CU19" s="85"/>
      <c r="CV19" s="83" t="s">
        <v>42</v>
      </c>
      <c r="CW19" s="84"/>
      <c r="CX19" s="84"/>
      <c r="CY19" s="84"/>
      <c r="CZ19" s="84"/>
      <c r="DA19" s="84"/>
      <c r="DB19" s="84"/>
      <c r="DC19" s="84"/>
      <c r="DD19" s="84"/>
      <c r="DE19" s="85"/>
      <c r="DF19" s="74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6"/>
      <c r="DS19" s="74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6"/>
      <c r="EF19" s="74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6"/>
      <c r="ES19" s="283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ht="24" customHeight="1">
      <c r="A20" s="49" t="s">
        <v>238</v>
      </c>
      <c r="B20" s="49"/>
      <c r="C20" s="49"/>
      <c r="D20" s="49"/>
      <c r="E20" s="49"/>
      <c r="F20" s="49"/>
      <c r="G20" s="49"/>
      <c r="H20" s="82"/>
      <c r="I20" s="311" t="s">
        <v>220</v>
      </c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306" t="s">
        <v>239</v>
      </c>
      <c r="CO20" s="84"/>
      <c r="CP20" s="84"/>
      <c r="CQ20" s="84"/>
      <c r="CR20" s="84"/>
      <c r="CS20" s="84"/>
      <c r="CT20" s="84"/>
      <c r="CU20" s="85"/>
      <c r="CV20" s="83" t="s">
        <v>42</v>
      </c>
      <c r="CW20" s="84"/>
      <c r="CX20" s="84"/>
      <c r="CY20" s="84"/>
      <c r="CZ20" s="84"/>
      <c r="DA20" s="84"/>
      <c r="DB20" s="84"/>
      <c r="DC20" s="84"/>
      <c r="DD20" s="84"/>
      <c r="DE20" s="85"/>
      <c r="DF20" s="74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6"/>
      <c r="DS20" s="74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6"/>
      <c r="EF20" s="74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6"/>
      <c r="ES20" s="283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5"/>
    </row>
    <row r="21" spans="1:161" ht="12.75" customHeight="1">
      <c r="A21" s="49" t="s">
        <v>240</v>
      </c>
      <c r="B21" s="49"/>
      <c r="C21" s="49"/>
      <c r="D21" s="49"/>
      <c r="E21" s="49"/>
      <c r="F21" s="49"/>
      <c r="G21" s="49"/>
      <c r="H21" s="82"/>
      <c r="I21" s="311" t="s">
        <v>223</v>
      </c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306" t="s">
        <v>241</v>
      </c>
      <c r="CO21" s="84"/>
      <c r="CP21" s="84"/>
      <c r="CQ21" s="84"/>
      <c r="CR21" s="84"/>
      <c r="CS21" s="84"/>
      <c r="CT21" s="84"/>
      <c r="CU21" s="85"/>
      <c r="CV21" s="83" t="s">
        <v>42</v>
      </c>
      <c r="CW21" s="84"/>
      <c r="CX21" s="84"/>
      <c r="CY21" s="84"/>
      <c r="CZ21" s="84"/>
      <c r="DA21" s="84"/>
      <c r="DB21" s="84"/>
      <c r="DC21" s="84"/>
      <c r="DD21" s="84"/>
      <c r="DE21" s="85"/>
      <c r="DF21" s="74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6"/>
      <c r="DS21" s="74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6"/>
      <c r="EF21" s="74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6"/>
      <c r="ES21" s="283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5"/>
    </row>
    <row r="22" spans="1:161" ht="12" thickBot="1">
      <c r="A22" s="49" t="s">
        <v>242</v>
      </c>
      <c r="B22" s="49"/>
      <c r="C22" s="49"/>
      <c r="D22" s="49"/>
      <c r="E22" s="49"/>
      <c r="F22" s="49"/>
      <c r="G22" s="49"/>
      <c r="H22" s="82"/>
      <c r="I22" s="319" t="s">
        <v>243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320" t="s">
        <v>244</v>
      </c>
      <c r="CO22" s="217"/>
      <c r="CP22" s="217"/>
      <c r="CQ22" s="217"/>
      <c r="CR22" s="217"/>
      <c r="CS22" s="217"/>
      <c r="CT22" s="217"/>
      <c r="CU22" s="218"/>
      <c r="CV22" s="216" t="s">
        <v>42</v>
      </c>
      <c r="CW22" s="217"/>
      <c r="CX22" s="217"/>
      <c r="CY22" s="217"/>
      <c r="CZ22" s="217"/>
      <c r="DA22" s="217"/>
      <c r="DB22" s="217"/>
      <c r="DC22" s="217"/>
      <c r="DD22" s="217"/>
      <c r="DE22" s="218"/>
      <c r="DF22" s="219">
        <f>DF23</f>
        <v>3971748.29</v>
      </c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1"/>
      <c r="DS22" s="219">
        <f>DS23</f>
        <v>3896740.6</v>
      </c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1"/>
      <c r="EF22" s="219">
        <f>EF23</f>
        <v>3896740.6</v>
      </c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1"/>
      <c r="ES22" s="312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4"/>
    </row>
    <row r="23" spans="1:161" ht="24" customHeight="1">
      <c r="A23" s="49" t="s">
        <v>245</v>
      </c>
      <c r="B23" s="49"/>
      <c r="C23" s="49"/>
      <c r="D23" s="49"/>
      <c r="E23" s="49"/>
      <c r="F23" s="49"/>
      <c r="G23" s="49"/>
      <c r="H23" s="82"/>
      <c r="I23" s="311" t="s">
        <v>220</v>
      </c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315" t="s">
        <v>246</v>
      </c>
      <c r="CO23" s="113"/>
      <c r="CP23" s="113"/>
      <c r="CQ23" s="113"/>
      <c r="CR23" s="113"/>
      <c r="CS23" s="113"/>
      <c r="CT23" s="113"/>
      <c r="CU23" s="114"/>
      <c r="CV23" s="112" t="s">
        <v>42</v>
      </c>
      <c r="CW23" s="113"/>
      <c r="CX23" s="113"/>
      <c r="CY23" s="113"/>
      <c r="CZ23" s="113"/>
      <c r="DA23" s="113"/>
      <c r="DB23" s="113"/>
      <c r="DC23" s="113"/>
      <c r="DD23" s="113"/>
      <c r="DE23" s="114"/>
      <c r="DF23" s="237">
        <f>внеб!DF70</f>
        <v>3971748.29</v>
      </c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9"/>
      <c r="DS23" s="237">
        <f>внеб!DS70</f>
        <v>3896740.6</v>
      </c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9"/>
      <c r="EF23" s="237">
        <f>внеб!EF70</f>
        <v>3896740.6</v>
      </c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9"/>
      <c r="ES23" s="316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</row>
    <row r="24" spans="1:161" ht="11.25">
      <c r="A24" s="49" t="s">
        <v>247</v>
      </c>
      <c r="B24" s="49"/>
      <c r="C24" s="49"/>
      <c r="D24" s="49"/>
      <c r="E24" s="49"/>
      <c r="F24" s="49"/>
      <c r="G24" s="49"/>
      <c r="H24" s="82"/>
      <c r="I24" s="311" t="s">
        <v>248</v>
      </c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306" t="s">
        <v>249</v>
      </c>
      <c r="CO24" s="84"/>
      <c r="CP24" s="84"/>
      <c r="CQ24" s="84"/>
      <c r="CR24" s="84"/>
      <c r="CS24" s="84"/>
      <c r="CT24" s="84"/>
      <c r="CU24" s="85"/>
      <c r="CV24" s="83" t="s">
        <v>42</v>
      </c>
      <c r="CW24" s="84"/>
      <c r="CX24" s="84"/>
      <c r="CY24" s="84"/>
      <c r="CZ24" s="84"/>
      <c r="DA24" s="84"/>
      <c r="DB24" s="84"/>
      <c r="DC24" s="84"/>
      <c r="DD24" s="84"/>
      <c r="DE24" s="85"/>
      <c r="DF24" s="74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6"/>
      <c r="DS24" s="74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6"/>
      <c r="EF24" s="74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6"/>
      <c r="ES24" s="283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5"/>
    </row>
    <row r="25" spans="1:161" ht="24" customHeight="1">
      <c r="A25" s="49" t="s">
        <v>13</v>
      </c>
      <c r="B25" s="49"/>
      <c r="C25" s="49"/>
      <c r="D25" s="49"/>
      <c r="E25" s="49"/>
      <c r="F25" s="49"/>
      <c r="G25" s="49"/>
      <c r="H25" s="82"/>
      <c r="I25" s="305" t="s">
        <v>250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306" t="s">
        <v>251</v>
      </c>
      <c r="CO25" s="84"/>
      <c r="CP25" s="84"/>
      <c r="CQ25" s="84"/>
      <c r="CR25" s="84"/>
      <c r="CS25" s="84"/>
      <c r="CT25" s="84"/>
      <c r="CU25" s="85"/>
      <c r="CV25" s="83" t="s">
        <v>42</v>
      </c>
      <c r="CW25" s="84"/>
      <c r="CX25" s="84"/>
      <c r="CY25" s="84"/>
      <c r="CZ25" s="84"/>
      <c r="DA25" s="84"/>
      <c r="DB25" s="84"/>
      <c r="DC25" s="84"/>
      <c r="DD25" s="84"/>
      <c r="DE25" s="85"/>
      <c r="DF25" s="308">
        <f>DF7</f>
        <v>16677043.75</v>
      </c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10"/>
      <c r="DS25" s="308">
        <f>DS7</f>
        <v>16085922.4</v>
      </c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10"/>
      <c r="EF25" s="308">
        <f>EF7</f>
        <v>15986318</v>
      </c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10"/>
      <c r="ES25" s="283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5"/>
    </row>
    <row r="26" spans="1:161" ht="11.25">
      <c r="A26" s="228"/>
      <c r="B26" s="228"/>
      <c r="C26" s="228"/>
      <c r="D26" s="228"/>
      <c r="E26" s="228"/>
      <c r="F26" s="228"/>
      <c r="G26" s="228"/>
      <c r="H26" s="229"/>
      <c r="I26" s="286" t="s">
        <v>252</v>
      </c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87"/>
      <c r="CN26" s="288" t="s">
        <v>253</v>
      </c>
      <c r="CO26" s="231"/>
      <c r="CP26" s="231"/>
      <c r="CQ26" s="231"/>
      <c r="CR26" s="231"/>
      <c r="CS26" s="231"/>
      <c r="CT26" s="231"/>
      <c r="CU26" s="232"/>
      <c r="CV26" s="230"/>
      <c r="CW26" s="231"/>
      <c r="CX26" s="231"/>
      <c r="CY26" s="231"/>
      <c r="CZ26" s="231"/>
      <c r="DA26" s="231"/>
      <c r="DB26" s="231"/>
      <c r="DC26" s="231"/>
      <c r="DD26" s="231"/>
      <c r="DE26" s="232"/>
      <c r="DF26" s="233">
        <f>DF25</f>
        <v>16677043.75</v>
      </c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5"/>
      <c r="DS26" s="233">
        <f>DS25</f>
        <v>16085922.4</v>
      </c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5"/>
      <c r="EF26" s="233">
        <f>EF25</f>
        <v>15986318</v>
      </c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5"/>
      <c r="ES26" s="296"/>
      <c r="ET26" s="297"/>
      <c r="EU26" s="297"/>
      <c r="EV26" s="297"/>
      <c r="EW26" s="297"/>
      <c r="EX26" s="297"/>
      <c r="EY26" s="297"/>
      <c r="EZ26" s="297"/>
      <c r="FA26" s="297"/>
      <c r="FB26" s="297"/>
      <c r="FC26" s="297"/>
      <c r="FD26" s="297"/>
      <c r="FE26" s="298"/>
    </row>
    <row r="27" spans="1:161" ht="11.25">
      <c r="A27" s="72"/>
      <c r="B27" s="72"/>
      <c r="C27" s="72"/>
      <c r="D27" s="72"/>
      <c r="E27" s="72"/>
      <c r="F27" s="72"/>
      <c r="G27" s="72"/>
      <c r="H27" s="73"/>
      <c r="I27" s="302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307"/>
      <c r="CO27" s="67"/>
      <c r="CP27" s="67"/>
      <c r="CQ27" s="67"/>
      <c r="CR27" s="67"/>
      <c r="CS27" s="67"/>
      <c r="CT27" s="67"/>
      <c r="CU27" s="68"/>
      <c r="CV27" s="66"/>
      <c r="CW27" s="67"/>
      <c r="CX27" s="67"/>
      <c r="CY27" s="67"/>
      <c r="CZ27" s="67"/>
      <c r="DA27" s="67"/>
      <c r="DB27" s="67"/>
      <c r="DC27" s="67"/>
      <c r="DD27" s="67"/>
      <c r="DE27" s="68"/>
      <c r="DF27" s="63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5"/>
      <c r="DS27" s="63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5"/>
      <c r="EF27" s="63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5"/>
      <c r="ES27" s="303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304"/>
    </row>
    <row r="28" spans="1:161" ht="24" customHeight="1">
      <c r="A28" s="49" t="s">
        <v>14</v>
      </c>
      <c r="B28" s="49"/>
      <c r="C28" s="49"/>
      <c r="D28" s="49"/>
      <c r="E28" s="49"/>
      <c r="F28" s="49"/>
      <c r="G28" s="49"/>
      <c r="H28" s="82"/>
      <c r="I28" s="305" t="s">
        <v>254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306" t="s">
        <v>255</v>
      </c>
      <c r="CO28" s="84"/>
      <c r="CP28" s="84"/>
      <c r="CQ28" s="84"/>
      <c r="CR28" s="84"/>
      <c r="CS28" s="84"/>
      <c r="CT28" s="84"/>
      <c r="CU28" s="85"/>
      <c r="CV28" s="83" t="s">
        <v>42</v>
      </c>
      <c r="CW28" s="84"/>
      <c r="CX28" s="84"/>
      <c r="CY28" s="84"/>
      <c r="CZ28" s="84"/>
      <c r="DA28" s="84"/>
      <c r="DB28" s="84"/>
      <c r="DC28" s="84"/>
      <c r="DD28" s="84"/>
      <c r="DE28" s="85"/>
      <c r="DF28" s="74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6"/>
      <c r="DS28" s="74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6"/>
      <c r="EF28" s="74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6"/>
      <c r="ES28" s="283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5"/>
    </row>
    <row r="29" spans="1:161" ht="11.25">
      <c r="A29" s="228"/>
      <c r="B29" s="228"/>
      <c r="C29" s="228"/>
      <c r="D29" s="228"/>
      <c r="E29" s="228"/>
      <c r="F29" s="228"/>
      <c r="G29" s="228"/>
      <c r="H29" s="229"/>
      <c r="I29" s="286" t="s">
        <v>252</v>
      </c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87"/>
      <c r="CN29" s="288" t="s">
        <v>256</v>
      </c>
      <c r="CO29" s="231"/>
      <c r="CP29" s="231"/>
      <c r="CQ29" s="231"/>
      <c r="CR29" s="231"/>
      <c r="CS29" s="231"/>
      <c r="CT29" s="231"/>
      <c r="CU29" s="232"/>
      <c r="CV29" s="230"/>
      <c r="CW29" s="231"/>
      <c r="CX29" s="231"/>
      <c r="CY29" s="231"/>
      <c r="CZ29" s="231"/>
      <c r="DA29" s="231"/>
      <c r="DB29" s="231"/>
      <c r="DC29" s="231"/>
      <c r="DD29" s="231"/>
      <c r="DE29" s="232"/>
      <c r="DF29" s="233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5"/>
      <c r="DS29" s="233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5"/>
      <c r="EF29" s="233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5"/>
      <c r="ES29" s="296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8"/>
    </row>
    <row r="30" spans="1:161" ht="12" thickBot="1">
      <c r="A30" s="72"/>
      <c r="B30" s="72"/>
      <c r="C30" s="72"/>
      <c r="D30" s="72"/>
      <c r="E30" s="72"/>
      <c r="F30" s="72"/>
      <c r="G30" s="72"/>
      <c r="H30" s="73"/>
      <c r="I30" s="30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289"/>
      <c r="CO30" s="290"/>
      <c r="CP30" s="290"/>
      <c r="CQ30" s="290"/>
      <c r="CR30" s="290"/>
      <c r="CS30" s="290"/>
      <c r="CT30" s="290"/>
      <c r="CU30" s="291"/>
      <c r="CV30" s="292"/>
      <c r="CW30" s="290"/>
      <c r="CX30" s="290"/>
      <c r="CY30" s="290"/>
      <c r="CZ30" s="290"/>
      <c r="DA30" s="290"/>
      <c r="DB30" s="290"/>
      <c r="DC30" s="290"/>
      <c r="DD30" s="290"/>
      <c r="DE30" s="291"/>
      <c r="DF30" s="293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5"/>
      <c r="DS30" s="293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5"/>
      <c r="EF30" s="293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5"/>
      <c r="ES30" s="299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1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7" t="s">
        <v>357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18"/>
      <c r="BJ33" s="18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18"/>
      <c r="BX33" s="18"/>
      <c r="BY33" s="27" t="s">
        <v>376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82" t="s">
        <v>259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18"/>
      <c r="BJ34" s="18"/>
      <c r="BK34" s="282" t="s">
        <v>22</v>
      </c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18"/>
      <c r="BX34" s="18"/>
      <c r="BY34" s="282" t="s">
        <v>23</v>
      </c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7" t="s">
        <v>345</v>
      </c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18"/>
      <c r="BF36" s="18"/>
      <c r="BG36" s="27" t="s">
        <v>346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18"/>
      <c r="BZ36" s="18"/>
      <c r="CA36" s="29" t="s">
        <v>347</v>
      </c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82" t="s">
        <v>259</v>
      </c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18"/>
      <c r="BF37" s="18"/>
      <c r="BG37" s="282" t="s">
        <v>261</v>
      </c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18"/>
      <c r="BZ37" s="18"/>
      <c r="CA37" s="32" t="s">
        <v>262</v>
      </c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39" t="s">
        <v>24</v>
      </c>
      <c r="J39" s="39"/>
      <c r="K39" s="29" t="s">
        <v>362</v>
      </c>
      <c r="L39" s="29"/>
      <c r="M39" s="29"/>
      <c r="N39" s="28" t="s">
        <v>24</v>
      </c>
      <c r="O39" s="28"/>
      <c r="P39" s="18"/>
      <c r="Q39" s="29" t="s">
        <v>268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9">
        <v>20</v>
      </c>
      <c r="AG39" s="39"/>
      <c r="AH39" s="39"/>
      <c r="AI39" s="40" t="s">
        <v>269</v>
      </c>
      <c r="AJ39" s="40"/>
      <c r="AK39" s="40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5"/>
    </row>
    <row r="44" spans="1:91" s="4" customFormat="1" ht="12.7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8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5"/>
    </row>
    <row r="47" spans="1:91" s="4" customFormat="1" ht="8.25">
      <c r="A47" s="279" t="s">
        <v>22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AH47" s="280" t="s">
        <v>23</v>
      </c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1"/>
    </row>
    <row r="48" spans="1:91" ht="11.25">
      <c r="A48" s="10"/>
      <c r="CM48" s="11"/>
    </row>
    <row r="49" spans="1:91" ht="11.25">
      <c r="A49" s="269" t="s">
        <v>24</v>
      </c>
      <c r="B49" s="270"/>
      <c r="C49" s="72"/>
      <c r="D49" s="72"/>
      <c r="E49" s="72"/>
      <c r="F49" s="271" t="s">
        <v>24</v>
      </c>
      <c r="G49" s="271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270">
        <v>20</v>
      </c>
      <c r="Y49" s="270"/>
      <c r="Z49" s="270"/>
      <c r="AA49" s="272"/>
      <c r="AB49" s="272"/>
      <c r="AC49" s="272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M37:BD37"/>
    <mergeCell ref="BG37:BX37"/>
    <mergeCell ref="CA37:CR37"/>
    <mergeCell ref="I39:J39"/>
    <mergeCell ref="K39:M39"/>
    <mergeCell ref="N39:O39"/>
    <mergeCell ref="Q39:AE39"/>
    <mergeCell ref="AF39:AH39"/>
    <mergeCell ref="AI39:AK39"/>
    <mergeCell ref="A43:CM43"/>
    <mergeCell ref="A44:CM44"/>
    <mergeCell ref="A46:Y46"/>
    <mergeCell ref="AH46:CM46"/>
    <mergeCell ref="A47:Y47"/>
    <mergeCell ref="AH47:CM47"/>
    <mergeCell ref="A49:B49"/>
    <mergeCell ref="C49:E49"/>
    <mergeCell ref="F49:G49"/>
    <mergeCell ref="I49:W49"/>
    <mergeCell ref="X49:Z49"/>
    <mergeCell ref="AA49:AC4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95"/>
  <sheetViews>
    <sheetView workbookViewId="0" topLeftCell="A1">
      <selection activeCell="EF31" sqref="EF31:ER31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46" t="s">
        <v>337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9.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>
        <f>'мб осн'!DF7+'232'!DF7+внеб!DF7</f>
        <v>75007.69</v>
      </c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>
        <f>'мб осн'!DS7+'232'!DS7+внеб!DS7</f>
        <v>0</v>
      </c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>
        <f>'мб осн'!EF7+'232'!EF7+внеб!EF7</f>
        <v>0</v>
      </c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7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0" t="s">
        <v>46</v>
      </c>
      <c r="BY9" s="121"/>
      <c r="BZ9" s="121"/>
      <c r="CA9" s="121"/>
      <c r="CB9" s="121"/>
      <c r="CC9" s="121"/>
      <c r="CD9" s="121"/>
      <c r="CE9" s="122"/>
      <c r="CF9" s="123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2"/>
      <c r="CS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6"/>
      <c r="DF9" s="127">
        <f>DF10+DF13+DF17+DF20+DF23+DF28+DF32+DF16</f>
        <v>44330892.74</v>
      </c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9"/>
      <c r="DS9" s="127">
        <f>DS10+DS13+DS17+DS20+DS23+DS28+DS32+DS16</f>
        <v>45678079.080000006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9"/>
      <c r="EF9" s="127">
        <f>EF10+EF13+EF17+EF20+EF23+EF28+EF32+EF16</f>
        <v>43945766.68000001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27">
        <f>ES10+ES13+ES17+ES20+ES23+ES28+ES32</f>
        <v>0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38704372.410000004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40155298.480000004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38422986.080000006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f>'мб осн'!DF14+'232'!DF14+++внеб!DF14+'мб озд'!DF14:DR14+'мб пит'!DF14:DR14+'кб пит'!DF14:DR14+'кл.рук'!DF14</f>
        <v>38704372.410000004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f>'мб осн'!DS14+'232'!DS14+++внеб!DS14+'мб озд'!DS14:EE14+'мб пит'!DS14:EE14+'кб пит'!DS14:EE14+'кл.рук'!DS14</f>
        <v>40155298.480000004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f>'мб осн'!EF14+'232'!EF14+++внеб!EF14+'мб озд'!EF14:ER14+'мб пит'!EF14:ER14+'кб пит'!EF14:ER14+'кл.рук'!EF14</f>
        <v>38422986.080000006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>
        <f>'мб осн'!DF15+'232'!DF15+++внеб!DF15</f>
        <v>0</v>
      </c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>
        <f>'мб осн'!DS15+'232'!DS15+++внеб!DS15</f>
        <v>0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>
        <f>'мб осн'!EF15+'232'!EF15+++внеб!EF15</f>
        <v>0</v>
      </c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>
        <f>'мб осн'!DF16+'232'!DF16+++внеб!DF16</f>
        <v>3922780.6</v>
      </c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>
        <f>'мб осн'!DS16+'232'!DS16+++внеб!DS16</f>
        <v>3922780.6</v>
      </c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>
        <f>'мб осн'!EF16+'232'!EF16+++внеб!EF16</f>
        <v>3922780.6</v>
      </c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0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1703739.73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1600000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1600000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>
        <f>'мб осн'!DF24+'232'!DF24+внеб!DF24+'кб пит'!DF24:DR25+'мб пит'!DF24:DR25</f>
        <v>1703739.73</v>
      </c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>
        <f>'мб осн'!DS24+'232'!DS24+внеб!DS24+'кб пит'!DS24:EE25+'мб пит'!DS24:EE25</f>
        <v>1600000</v>
      </c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>
        <f>'мб осн'!EF24+'232'!EF24+внеб!EF24+'кб пит'!EF24:ER25+'мб пит'!EF24:ER25</f>
        <v>1600000</v>
      </c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>
        <f>'мб осн'!DF26+'232'!DF26+внеб!DF26</f>
        <v>0</v>
      </c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>
        <f>'мб осн'!DS26+'232'!DS26+внеб!DS26</f>
        <v>0</v>
      </c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>
        <f>'мб осн'!EF26+'232'!EF26+внеб!EF26</f>
        <v>0</v>
      </c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119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93" t="s">
        <v>81</v>
      </c>
      <c r="BY34" s="194"/>
      <c r="BZ34" s="194"/>
      <c r="CA34" s="194"/>
      <c r="CB34" s="194"/>
      <c r="CC34" s="194"/>
      <c r="CD34" s="194"/>
      <c r="CE34" s="195"/>
      <c r="CF34" s="196" t="s">
        <v>42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7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27">
        <f>DF35+DF51+DF56+DF64+DF66+DF87+DF42</f>
        <v>44405900.42999999</v>
      </c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127">
        <f>DS35+DS51+DS56+DS64+DS66+DS87+DS42</f>
        <v>45678079.08</v>
      </c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7">
        <f>EF35+EF51+EF56+EF64+EF66+EF87+EF42</f>
        <v>43945766.67999999</v>
      </c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202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4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21263314.91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23126614.91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21872614.91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>
        <f>'мб осн'!DF36+'232'!DF36+внеб!DF36+'мб озд'!DF36:DR36+'мб пит'!DF36:DR36+'кб пит'!DF36:DR36+'кл.рук'!DF36</f>
        <v>21165344.48</v>
      </c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>
        <f>'мб осн'!DS36+'232'!DS36+внеб!DS36+'мб озд'!DS36:EE36+'мб пит'!DS36:EE36+'кб пит'!DS36:EE36+'кл.рук'!DS36</f>
        <v>23028644.48</v>
      </c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>
        <f>'мб осн'!EF36+'232'!EF36+внеб!EF36+'мб озд'!EF36:ER36+'мб пит'!EF36:ER36+'кб пит'!EF36:ER36+'кл.рук'!EF36</f>
        <v>21774644.48</v>
      </c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>
        <f>'мб осн'!DF37+'232'!DF37+внеб!DF37+'мб озд'!DF37:DR37+'мб пит'!DF37:DR37+'кб пит'!DF37:DR37</f>
        <v>97970.43</v>
      </c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>
        <f>'мб осн'!DS37+'232'!DS37+внеб!DS37+'мб озд'!DS37:EE37+'мб пит'!DS37:EE37+'кб пит'!DS37:EE37</f>
        <v>97970.43</v>
      </c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>
        <f>'мб осн'!EF37+'232'!EF37+внеб!EF37+'мб озд'!EF37:ER37+'мб пит'!EF37:ER37+'кб пит'!EF37:ER37</f>
        <v>97970.43</v>
      </c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>
        <f>'мб осн'!DF38+'232'!DF38+внеб!DF38+'мб озд'!DF38:DR38+'мб пит'!DF38:DR38+'кб пит'!DF38:DR38</f>
        <v>0</v>
      </c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>
        <f>'мб осн'!DS38+'232'!DS38+внеб!DS38+'мб озд'!DS38:EE38+'мб пит'!DS38:EE38+'кб пит'!DS38:EE38</f>
        <v>0</v>
      </c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>
        <f>'мб осн'!EF38+'232'!EF38+внеб!EF38+'мб озд'!EF38:ER38+'мб пит'!EF38:ER38+'кб пит'!EF38:ER38</f>
        <v>0</v>
      </c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>
        <f>'мб осн'!DF39+'232'!DF39+внеб!DF39+'мб озд'!DF39:DR39+'мб пит'!DF39:DR39+'кб пит'!DF39:DR39</f>
        <v>0</v>
      </c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>
        <f>'мб осн'!DS39+'232'!DS39+внеб!DS39+'мб озд'!DS39:EE39+'мб пит'!DS39:EE39+'кб пит'!DS39:EE39</f>
        <v>0</v>
      </c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>
        <f>'мб осн'!EF39+'232'!EF39+внеб!EF39+'мб озд'!EF39:ER39+'мб пит'!EF39:ER39+'кб пит'!EF39:ER39</f>
        <v>0</v>
      </c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209" t="s">
        <v>292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1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>
        <f>'мб осн'!DF40+'232'!DF40+внеб!DF40+'мб озд'!DF40:DR40+'мб пит'!DF40:DR40+'кб пит'!DF40:DR40</f>
        <v>0</v>
      </c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>
        <f>'мб осн'!DS40+'232'!DS40+внеб!DS40+'мб озд'!DS40:EE40+'мб пит'!DS40:EE40+'кб пит'!DS40:EE40</f>
        <v>0</v>
      </c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>
        <f>'мб осн'!EF40+'232'!EF40+внеб!EF40+'мб озд'!EF40:ER40+'мб пит'!EF40:ER40+'кб пит'!EF40:ER40</f>
        <v>0</v>
      </c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6396527.77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6396527.77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6017819.77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>
        <f>'мб осн'!DF43+'232'!DF43+внеб!DF43+'мб озд'!DF43:DR43+'мб пит'!DF43:DR43+'кб пит'!DF43:DR43+'кл.рук'!DF43</f>
        <v>6396527.77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>
        <f>'мб осн'!DS43+'232'!DS43+внеб!DS43+'мб озд'!DS43:EE43+'мб пит'!DS43:EE43+'кб пит'!DS43:EE43+'кл.рук'!DS43</f>
        <v>6396527.77</v>
      </c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>
        <f>'мб осн'!EF43+'232'!EF43+внеб!EF43+'мб озд'!EF43:ER43+'мб пит'!EF43:ER43+'кб пит'!EF43:ER43+'кл.рук'!EF43</f>
        <v>6017819.77</v>
      </c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>
        <f>'мб осн'!DF52+'232'!DF52+внеб!DF52</f>
        <v>0</v>
      </c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>
        <f>'мб осн'!DS52+'232'!DS52+внеб!DS52</f>
        <v>0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>
        <f>'мб осн'!EF52+'232'!EF52+внеб!EF52</f>
        <v>0</v>
      </c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69014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69014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69014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>
        <f>'мб осн'!DF57+'232'!DF57+внеб!DF57+'мб озд'!DF57:DR57+'мб пит'!DF57:DR57+'кб пит'!DF57:DR57</f>
        <v>56394</v>
      </c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>
        <f>'мб осн'!DS57+'232'!DS57+внеб!DS57+'мб озд'!DS57:EE57+'мб пит'!DS57:EE57+'кб пит'!DS57:EE57</f>
        <v>56394</v>
      </c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>
        <f>'мб осн'!EF57+'232'!EF57+внеб!EF57+'мб озд'!EF57:ER57+'мб пит'!EF57:ER57+'кб пит'!EF57:ER57</f>
        <v>56394</v>
      </c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>
        <f>'мб осн'!DF58+'232'!DF58+внеб!DF58+'мб озд'!DF58:DR58+'мб пит'!DF58:DR58+'кб пит'!DF58:DR58</f>
        <v>12620</v>
      </c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>
        <f>'мб осн'!DS58+'232'!DS58+внеб!DS58+'мб озд'!DS58:EE58+'мб пит'!DS58:EE58+'кб пит'!DS58:EE58</f>
        <v>12620</v>
      </c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>
        <f>'мб осн'!EF58+'232'!EF58+внеб!EF58+'мб озд'!EF58:ER58+'мб пит'!EF58:ER58+'кб пит'!EF58:ER58</f>
        <v>12620</v>
      </c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>
        <f>'мб осн'!DF59+'232'!DF59+внеб!DF59+'мб озд'!DF59:DR59+'мб пит'!DF59:DR59+'кб пит'!DF59:DR59</f>
        <v>0</v>
      </c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>
        <f>'мб осн'!DS59+'232'!DS59+внеб!DS59+'мб озд'!DS59:EE59+'мб пит'!DS59:EE59+'кб пит'!DS59:EE59</f>
        <v>0</v>
      </c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>
        <f>'мб осн'!EF59+'232'!EF59+внеб!EF59+'мб озд'!EF59:ER59+'мб пит'!EF59:ER59+'кб пит'!EF59:ER59</f>
        <v>0</v>
      </c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>
        <f>'мб осн'!DF65+'232'!DF65+внеб!DF65</f>
        <v>0</v>
      </c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>
        <f>'мб осн'!DS65+'232'!DS65+внеб!DS65</f>
        <v>0</v>
      </c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>
        <f>'мб осн'!EF65+'232'!EF65+внеб!EF65</f>
        <v>0</v>
      </c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DF67+DF68+DF69+DF70+'мб осн'!DF86:DR86</f>
        <v>16677043.75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DS67+DS68+DS69+DS70+'мб осн'!DS86:EE86</f>
        <v>16085922.4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EF67+EF68+EF69+EF70+'мб осн'!EF86:ER86</f>
        <v>15986318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26.2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299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>
        <f>'мб осн'!DF69:DR69</f>
        <v>1600000</v>
      </c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>
        <f>'мб осн'!DS69:EE69</f>
        <v>1600000</v>
      </c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>
        <f>'мб осн'!EF69:ER69</f>
        <v>1600000</v>
      </c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DF72+DF73+DF74+DF75+DF76+DF78+DF79+DF80+DF81+DF82+DF83+DF84+DF85+DF77</f>
        <v>10677043.75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DS72+DS73+DS74+DS75+DS76+DS78+DS79+DS80+DS81+DS82+DS83+DS84+DS85+DS77</f>
        <v>10085922.4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EF72+EF73+EF74+EF75+EF76+EF78+EF79+EF80+EF81+EF82+EF83+EF84+EF85+EF77</f>
        <v>9986318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ES72+ES73+ES74+ES75+ES76+ES78+ES79+ES80+ES81+ES82+ES83+ES84+ES85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>
        <f>'мб осн'!DF72+'232'!DF72+внеб!DF72+'мб озд'!DF72:DR72+'мб пит'!DF72:DR72+'кб пит'!DF72:DR72</f>
        <v>35280</v>
      </c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>
        <f>'мб осн'!DS72+'232'!DS72+внеб!DS72+'мб озд'!DS72:EE72+'мб пит'!DS72:EE72+'кб пит'!DS72:EE72</f>
        <v>35280</v>
      </c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>
        <f>'мб осн'!EF72+'232'!EF72+внеб!EF72+'мб озд'!EF72:ER72+'мб пит'!EF72:ER72+'кб пит'!EF72:ER72</f>
        <v>35280</v>
      </c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6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8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>
        <f>'мб осн'!DF73+'232'!DF73+внеб!DF73+'мб озд'!DF73:DR73+'мб пит'!DF73:DR73+'кб пит'!DF73:DR73</f>
        <v>0</v>
      </c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>
        <f>'мб осн'!DS73+'232'!DS73+внеб!DS73+'мб озд'!DS73:EE73+'мб пит'!DS73:EE73+'кб пит'!DS73:EE73</f>
        <v>0</v>
      </c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>
        <f>'мб осн'!EF73+'232'!EF73+внеб!EF73+'мб озд'!EF73:ER73+'мб пит'!EF73:ER73+'кб пит'!EF73:ER73</f>
        <v>0</v>
      </c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6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8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>
        <f>'мб осн'!DF74+'232'!DF74+внеб!DF74+'мб озд'!DF74:DR74+'мб пит'!DF74:DR74+'кб пит'!DF74:DR74</f>
        <v>167579.63</v>
      </c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>
        <f>'мб осн'!DS74+'232'!DS74+внеб!DS74+'мб озд'!DS74:EE74+'мб пит'!DS74:EE74+'кб пит'!DS74:EE74</f>
        <v>167579.63</v>
      </c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>
        <f>'мб осн'!EF74+'232'!EF74+внеб!EF74+'мб озд'!EF74:ER74+'мб пит'!EF74:ER74+'кб пит'!EF74:ER74</f>
        <v>167579.63</v>
      </c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6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8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>
        <f>'мб осн'!DF75+'232'!DF75+внеб!DF75+'мб озд'!DF75:DR75+'мб пит'!DF75:DR75+'кб пит'!DF75:DR75</f>
        <v>264817.41</v>
      </c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>
        <f>'мб осн'!DS75+'232'!DS75+внеб!DS75+'мб озд'!DS75:EE75+'мб пит'!DS75:EE75+'кб пит'!DS75:EE75</f>
        <v>264817.41</v>
      </c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>
        <f>'мб осн'!EF75+'232'!EF75+внеб!EF75+'мб озд'!EF75:ER75+'мб пит'!EF75:ER75+'кб пит'!EF75:ER75</f>
        <v>264817.41</v>
      </c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6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8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>
        <f>'мб осн'!DF76+'232'!DF76+внеб!DF76+'мб озд'!DF76:DR76+'мб пит'!DF76:DR76+'кб пит'!DF76:DR76</f>
        <v>4142777.56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>
        <f>'мб осн'!DS76+'232'!DS76+внеб!DS76+'мб озд'!DS76:EE76+'мб пит'!DS76:EE76+'кб пит'!DS76:EE76</f>
        <v>4142777.56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>
        <f>'мб осн'!EF76+'232'!EF76+внеб!EF76+'мб озд'!EF76:ER76+'мб пит'!EF76:ER76+'кб пит'!EF76:ER76</f>
        <v>4142777.56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6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8"/>
    </row>
    <row r="77" spans="1:161" ht="11.25" customHeight="1">
      <c r="A77" s="69" t="s">
        <v>370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369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>
        <f>'мб осн'!DF77:DR77</f>
        <v>9470.13</v>
      </c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>
        <f>'мб осн'!DS77:EE77</f>
        <v>9470.13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>
        <f>'мб осн'!EF77:ER77</f>
        <v>9470.13</v>
      </c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6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ht="11.25" customHeight="1">
      <c r="A78" s="69" t="s">
        <v>301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321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300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>
        <f>'мб осн'!DF78+'232'!DF77+внеб!DF77+'мб озд'!DF77:DR77+'мб пит'!DF77:DR77+'кб пит'!DF77:DR77</f>
        <v>230000</v>
      </c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>
        <f>'мб осн'!DS78+'232'!DS77+внеб!DS77+'мб озд'!DS77:EE77+'мб пит'!DS77:EE77+'кб пит'!DS77:EE77</f>
        <v>230000</v>
      </c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>
        <f>'мб осн'!EF78+'232'!EF77+внеб!EF77+'мб озд'!EF77:ER77+'мб пит'!EF77:ER77+'кб пит'!EF77:ER77</f>
        <v>230000</v>
      </c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6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8"/>
    </row>
    <row r="79" spans="1:161" ht="11.25" customHeight="1">
      <c r="A79" s="69" t="s">
        <v>302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322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304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>
        <f>'мб осн'!DF79+'232'!DF78+внеб!DF78+'мб озд'!DF78:DR78+'мб пит'!DF78:DR78+'кб пит'!DF78:DR78</f>
        <v>7492.7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>
        <f>'мб осн'!DS79+'232'!DS78+внеб!DS78+'мб озд'!DS78:EE78+'мб пит'!DS78:EE78+'кб пит'!DS78:EE78</f>
        <v>7492.7</v>
      </c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>
        <f>'мб осн'!EF79+'232'!EF78+внеб!EF78+'мб озд'!EF78:ER78+'мб пит'!EF78:ER78+'кб пит'!EF78:ER78</f>
        <v>7492.7</v>
      </c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8"/>
    </row>
    <row r="80" spans="1:161" ht="11.25" customHeight="1">
      <c r="A80" s="69" t="s">
        <v>303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323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305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>
        <f>'мб осн'!DF80+'232'!DF79+внеб!DF79+'мб озд'!DF79:DR79+'мб пит'!DF79:DR79+'кб пит'!DF79:DR79</f>
        <v>4213808.03</v>
      </c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>
        <f>'мб осн'!DS80+'232'!DS79+внеб!DS79+'мб озд'!DS79:EE79+'мб пит'!DS79:EE79+'кб пит'!DS79:EE79</f>
        <v>3815764.37</v>
      </c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>
        <f>'мб осн'!EF80+'232'!EF79+внеб!EF79+'мб озд'!EF79:ER79+'мб пит'!EF79:ER79+'кб пит'!EF79:ER79</f>
        <v>3716159.97</v>
      </c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6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8"/>
    </row>
    <row r="81" spans="1:161" ht="11.25" customHeight="1">
      <c r="A81" s="69" t="s">
        <v>307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324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306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>
        <f>'мб осн'!DF81+'232'!DF80+внеб!DF80+'мб озд'!DF80:DR80+'мб пит'!DF80:DR80+'кб пит'!DF80:DR80</f>
        <v>350000</v>
      </c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>
        <f>'мб осн'!DS81+'232'!DS80+внеб!DS80+'мб озд'!DS80:EE80+'мб пит'!DS80:EE80+'кб пит'!DS80:EE80</f>
        <v>350000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>
        <f>'мб осн'!EF81+'232'!EF80+внеб!EF80+'мб озд'!EF80:ER80+'мб пит'!EF80:ER80+'кб пит'!EF80:ER80</f>
        <v>350000</v>
      </c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6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8"/>
    </row>
    <row r="82" spans="1:161" ht="11.25" customHeight="1">
      <c r="A82" s="69" t="s">
        <v>311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325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308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>
        <f>'мб осн'!DF82+'232'!DF81+внеб!DF81+'мб озд'!DF81:DR81+'мб пит'!DF81:DR81+'кб пит'!DF81:DR81</f>
        <v>125007.69</v>
      </c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>
        <f>'мб осн'!DS82+'232'!DS81+внеб!DS81+'мб озд'!DS81:EE81+'мб пит'!DS81:EE81+'кб пит'!DS81:EE81</f>
        <v>50000</v>
      </c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>
        <f>'мб осн'!EF82+'232'!EF81+внеб!EF81+'мб озд'!EF81:ER81+'мб пит'!EF81:ER81+'кб пит'!EF81:ER81</f>
        <v>50000</v>
      </c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6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</row>
    <row r="83" spans="1:161" ht="11.25" customHeight="1">
      <c r="A83" s="69" t="s">
        <v>312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326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309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>
        <f>'мб осн'!DF83+'232'!DF82+внеб!DF82+'мб озд'!DF82:DR82+'мб пит'!DF82:DR82+'кб пит'!DF82:DR82</f>
        <v>0</v>
      </c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>
        <f>'мб осн'!DS83+'232'!DS82+внеб!DS82+'мб озд'!DS82:EE82+'мб пит'!DS82:EE82+'кб пит'!DS82:EE82</f>
        <v>0</v>
      </c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>
        <f>'мб осн'!EF83+'232'!EF82+внеб!EF82+'мб озд'!EF82:ER82+'мб пит'!EF82:ER82+'кб пит'!EF82:ER82</f>
        <v>0</v>
      </c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6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8"/>
    </row>
    <row r="84" spans="1:161" ht="11.25" customHeight="1">
      <c r="A84" s="69" t="s">
        <v>313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327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310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>
        <f>'мб осн'!DF84+'232'!DF83+внеб!DF83+'мб озд'!DF83:DR83+'мб пит'!DF83:DR83+'кб пит'!DF83:DR83</f>
        <v>1130810.6</v>
      </c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>
        <f>'мб осн'!DS84+'232'!DS83+внеб!DS83+'мб озд'!DS83:EE83+'мб пит'!DS83:EE83+'кб пит'!DS83:EE83</f>
        <v>1012740.6</v>
      </c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>
        <f>'мб осн'!EF84+'232'!EF83+внеб!EF83+'мб озд'!EF83:ER83+'мб пит'!EF83:ER83+'кб пит'!EF83:ER83</f>
        <v>1012740.6</v>
      </c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6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8"/>
    </row>
    <row r="85" spans="1:161" ht="11.25" customHeight="1">
      <c r="A85" s="69" t="s">
        <v>315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70"/>
      <c r="BX85" s="71" t="s">
        <v>328</v>
      </c>
      <c r="BY85" s="72"/>
      <c r="BZ85" s="72"/>
      <c r="CA85" s="72"/>
      <c r="CB85" s="72"/>
      <c r="CC85" s="72"/>
      <c r="CD85" s="72"/>
      <c r="CE85" s="73"/>
      <c r="CF85" s="66" t="s">
        <v>172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8"/>
      <c r="CS85" s="66" t="s">
        <v>314</v>
      </c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8"/>
      <c r="DF85" s="63">
        <f>'мб осн'!DF85+'232'!DF84+внеб!DF84+'мб озд'!DF84:DR84+'мб пит'!DF84:DR84+'кб пит'!DF84:DR84</f>
        <v>0</v>
      </c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>
        <f>'мб осн'!DS85+'232'!DS84+внеб!DS84+'мб озд'!DS84:EE84+'мб пит'!DS84:EE84+'кб пит'!DS84:EE84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'мб осн'!EF85+'232'!EF84+внеб!EF84+'мб озд'!EF84:ER84+'мб пит'!EF84:ER84+'кб пит'!EF84:ER84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6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8"/>
    </row>
    <row r="86" spans="1:161" ht="11.25" customHeight="1">
      <c r="A86" s="69" t="s">
        <v>289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71" t="s">
        <v>364</v>
      </c>
      <c r="BY86" s="72"/>
      <c r="BZ86" s="72"/>
      <c r="CA86" s="72"/>
      <c r="CB86" s="72"/>
      <c r="CC86" s="72"/>
      <c r="CD86" s="72"/>
      <c r="CE86" s="73"/>
      <c r="CF86" s="66" t="s">
        <v>365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66" t="s">
        <v>298</v>
      </c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8"/>
      <c r="DF86" s="63">
        <f>'мб осн'!DF86+'232'!DF85+внеб!DF85+'мб озд'!DF85:DR85+'мб пит'!DF85:DR85+'кб пит'!DF85:DR85</f>
        <v>4400000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>
        <f>'мб осн'!DS86+'232'!DS85+внеб!DS85+'мб озд'!DS85:EE85+'мб пит'!DS85:EE85+'кб пит'!DS85:EE85</f>
        <v>4400000</v>
      </c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>
        <f>'мб осн'!EF86+'232'!EF85+внеб!EF85+'мб озд'!EF85:ER85+'мб пит'!EF85:ER85+'кб пит'!EF85:ER85</f>
        <v>4400000</v>
      </c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11.25" customHeight="1">
      <c r="A87" s="207" t="s">
        <v>174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48" t="s">
        <v>175</v>
      </c>
      <c r="BY87" s="49"/>
      <c r="BZ87" s="49"/>
      <c r="CA87" s="49"/>
      <c r="CB87" s="49"/>
      <c r="CC87" s="49"/>
      <c r="CD87" s="49"/>
      <c r="CE87" s="82"/>
      <c r="CF87" s="83" t="s">
        <v>176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63">
        <f>'мб осн'!DF87+'232'!DF85+внеб!DF85+'мб озд'!DF85:DR85+'мб пит'!DF85:DR85+'кб пит'!DF85:DR85</f>
        <v>0</v>
      </c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>
        <f>'мб осн'!DS87+'232'!DS85+внеб!DS85+'мб озд'!DS85:EE85+'мб пит'!DS85:EE85+'кб пит'!DS85:EE85</f>
        <v>0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f>'мб осн'!EF87+'232'!EF85+внеб!EF85+'мб озд'!EF85:ER85+'мб пит'!EF85:ER85+'кб пит'!EF85:ER85</f>
        <v>0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74">
        <f>ES88+ES89</f>
        <v>0</v>
      </c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6"/>
    </row>
    <row r="88" spans="1:161" ht="21.75" customHeight="1">
      <c r="A88" s="212" t="s">
        <v>177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48" t="s">
        <v>178</v>
      </c>
      <c r="BY88" s="49"/>
      <c r="BZ88" s="49"/>
      <c r="CA88" s="49"/>
      <c r="CB88" s="49"/>
      <c r="CC88" s="49"/>
      <c r="CD88" s="49"/>
      <c r="CE88" s="82"/>
      <c r="CF88" s="83" t="s">
        <v>179</v>
      </c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5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12" t="s">
        <v>180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48" t="s">
        <v>181</v>
      </c>
      <c r="BY89" s="49"/>
      <c r="BZ89" s="49"/>
      <c r="CA89" s="49"/>
      <c r="CB89" s="49"/>
      <c r="CC89" s="49"/>
      <c r="CD89" s="49"/>
      <c r="CE89" s="82"/>
      <c r="CF89" s="83" t="s">
        <v>182</v>
      </c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44" t="s">
        <v>183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5" t="s">
        <v>184</v>
      </c>
      <c r="BY90" s="246"/>
      <c r="BZ90" s="246"/>
      <c r="CA90" s="246"/>
      <c r="CB90" s="246"/>
      <c r="CC90" s="246"/>
      <c r="CD90" s="246"/>
      <c r="CE90" s="247"/>
      <c r="CF90" s="248" t="s">
        <v>185</v>
      </c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50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22.5" customHeight="1">
      <c r="A91" s="205" t="s">
        <v>186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187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05" t="s">
        <v>188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48" t="s">
        <v>189</v>
      </c>
      <c r="BY92" s="49"/>
      <c r="BZ92" s="49"/>
      <c r="CA92" s="49"/>
      <c r="CB92" s="49"/>
      <c r="CC92" s="49"/>
      <c r="CD92" s="49"/>
      <c r="CE92" s="82"/>
      <c r="CF92" s="83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5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2.75" customHeight="1">
      <c r="A93" s="205" t="s">
        <v>191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190</v>
      </c>
      <c r="BY93" s="49"/>
      <c r="BZ93" s="49"/>
      <c r="CA93" s="49"/>
      <c r="CB93" s="49"/>
      <c r="CC93" s="49"/>
      <c r="CD93" s="49"/>
      <c r="CE93" s="82"/>
      <c r="CF93" s="83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spans="1:161" ht="12.75" customHeight="1">
      <c r="A94" s="244" t="s">
        <v>192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5" t="s">
        <v>193</v>
      </c>
      <c r="BY94" s="246"/>
      <c r="BZ94" s="246"/>
      <c r="CA94" s="246"/>
      <c r="CB94" s="246"/>
      <c r="CC94" s="246"/>
      <c r="CD94" s="246"/>
      <c r="CE94" s="247"/>
      <c r="CF94" s="248" t="s">
        <v>42</v>
      </c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50"/>
      <c r="CS94" s="83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5"/>
      <c r="DF94" s="74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6"/>
      <c r="DS94" s="74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6"/>
      <c r="EF94" s="74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6"/>
      <c r="ES94" s="77" t="s">
        <v>42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9"/>
    </row>
    <row r="95" spans="1:161" ht="15.75" customHeight="1">
      <c r="A95" s="205" t="s">
        <v>194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48" t="s">
        <v>195</v>
      </c>
      <c r="BY95" s="49"/>
      <c r="BZ95" s="49"/>
      <c r="CA95" s="49"/>
      <c r="CB95" s="49"/>
      <c r="CC95" s="49"/>
      <c r="CD95" s="49"/>
      <c r="CE95" s="82"/>
      <c r="CF95" s="83" t="s">
        <v>196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5"/>
      <c r="CS95" s="83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5"/>
      <c r="DF95" s="74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6"/>
      <c r="DS95" s="74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6"/>
      <c r="EF95" s="74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6"/>
      <c r="ES95" s="77" t="s">
        <v>42</v>
      </c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9"/>
    </row>
    <row r="96" ht="3" customHeight="1"/>
    <row r="97" ht="3" customHeight="1"/>
  </sheetData>
  <sheetProtection/>
  <mergeCells count="704"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5:ER85"/>
    <mergeCell ref="ES85:FE85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6:ER76"/>
    <mergeCell ref="ES76:FE76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6:BW36"/>
    <mergeCell ref="BX36:CE36"/>
    <mergeCell ref="CF36:CR36"/>
    <mergeCell ref="CS36:DE36"/>
    <mergeCell ref="DF36:DR36"/>
    <mergeCell ref="DS36:EE36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4:BW34"/>
    <mergeCell ref="BX34:CE34"/>
    <mergeCell ref="CF34:CR34"/>
    <mergeCell ref="CS34:DE34"/>
    <mergeCell ref="DF34:DR34"/>
    <mergeCell ref="DS34:EE34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F77:ER77"/>
    <mergeCell ref="ES77:FE77"/>
    <mergeCell ref="A77:BW77"/>
    <mergeCell ref="BX77:CE77"/>
    <mergeCell ref="CF77:CR77"/>
    <mergeCell ref="CS77:DE77"/>
    <mergeCell ref="DF77:DR77"/>
    <mergeCell ref="DS77:EE7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5"/>
  <sheetViews>
    <sheetView zoomScalePageLayoutView="0" workbookViewId="0" topLeftCell="A7">
      <selection activeCell="EF70" sqref="EF70:ER70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0" ht="15.75">
      <c r="A2" s="251" t="s">
        <v>358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253" t="s">
        <v>45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 t="s">
        <v>46</v>
      </c>
      <c r="BY9" s="255"/>
      <c r="BZ9" s="255"/>
      <c r="CA9" s="255"/>
      <c r="CB9" s="255"/>
      <c r="CC9" s="255"/>
      <c r="CD9" s="255"/>
      <c r="CE9" s="256"/>
      <c r="CF9" s="257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61">
        <f>DF10+DF13+DF17+DF20+DF23+DF28+DF32</f>
        <v>12261536.08</v>
      </c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  <c r="DS9" s="261">
        <f>DS10+DS13+DS17+DS20+DS23+DS28+DS32</f>
        <v>12261536.08</v>
      </c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3"/>
      <c r="EF9" s="261">
        <f>EF10+EF13+EF17+EF20+EF23+EF28+EF32</f>
        <v>12261536.08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3"/>
      <c r="ES9" s="261">
        <f>ES10+ES13+ES17+ES20+ES23+ES28+ES32</f>
        <v>0</v>
      </c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3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10661536.08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10661536.08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10661536.08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f>10661536.08</f>
        <v>10661536.08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f>10661536.08</f>
        <v>10661536.08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f>10661536.08</f>
        <v>10661536.08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3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1600000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1600000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1600000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>
        <v>1600000</v>
      </c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>
        <v>1600000</v>
      </c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>
        <v>1600000</v>
      </c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253" t="s">
        <v>80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4" t="s">
        <v>81</v>
      </c>
      <c r="BY34" s="255"/>
      <c r="BZ34" s="255"/>
      <c r="CA34" s="255"/>
      <c r="CB34" s="255"/>
      <c r="CC34" s="255"/>
      <c r="CD34" s="255"/>
      <c r="CE34" s="256"/>
      <c r="CF34" s="257" t="s">
        <v>42</v>
      </c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8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60"/>
      <c r="DF34" s="261">
        <f>DF35+DF42+DF51+DF56+DF64+DF66+DF87</f>
        <v>12261536.08</v>
      </c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5"/>
      <c r="DS34" s="261">
        <f>DS35+DS42+DS51+DS56+DS64+DS66+DS87</f>
        <v>12261536.08</v>
      </c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1">
        <f>EF35+EF42+EF51+EF56+EF64+EF66+EF87</f>
        <v>12261536.08</v>
      </c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6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8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3169371.95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3169371.95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3169371.95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>
        <v>3153891.52</v>
      </c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>
        <v>3153891.52</v>
      </c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>
        <v>3153891.52</v>
      </c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>
        <v>15480.43</v>
      </c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>
        <v>15480.43</v>
      </c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>
        <v>15480.43</v>
      </c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69" t="s">
        <v>291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70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957068.6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957068.6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957068.6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>
        <v>957068.6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>
        <v>957068.6</v>
      </c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>
        <v>957068.6</v>
      </c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69014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69014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69014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>
        <v>56394</v>
      </c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>
        <v>56394</v>
      </c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>
        <v>56394</v>
      </c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>
        <v>12620</v>
      </c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>
        <v>12620</v>
      </c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>
        <v>12620</v>
      </c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DF67+DF68+DF69+DF70+DF86</f>
        <v>8066081.529999999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DS67+DS68+DS69+DS70+DS86</f>
        <v>8066081.529999999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EF67+EF68+EF69+EF70+EF86</f>
        <v>8066081.529999999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18.7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299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>
        <v>1600000</v>
      </c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>
        <v>1600000</v>
      </c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>
        <v>1600000</v>
      </c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DF72+DF73+DF74+DF75+DF76+DF78+DF79+DF80+DF81+DF82+DF83+DF84+DF85+DF77</f>
        <v>2066081.5299999998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DS72+DS73+DS74+DS75+DS76+DS78+DS79+DS80+DS81+DS82+DS83+DS84+DS85+DS77</f>
        <v>2066081.5299999998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EF72+EF73+EF74+EF75+EF76+EF78+EF79+EF80+EF81+EF82+EF83+EF84+EF85+EF77</f>
        <v>2066081.5299999998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ES72+ES73+ES74+ES75+ES76+ES78+ES79+ES80+ES81+ES82+ES83+ES84+ES85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>
        <v>35280</v>
      </c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>
        <v>35280</v>
      </c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>
        <v>35280</v>
      </c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3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5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5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>
        <v>167579.63</v>
      </c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>
        <v>167579.63</v>
      </c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>
        <v>167579.63</v>
      </c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>
        <v>264817.41</v>
      </c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>
        <v>264817.41</v>
      </c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>
        <v>264817.41</v>
      </c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5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>
        <v>901441.66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>
        <v>901441.66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>
        <v>901441.66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3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5"/>
    </row>
    <row r="77" spans="1:161" ht="11.25" customHeight="1">
      <c r="A77" s="69" t="s">
        <v>368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369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>
        <v>9470.13</v>
      </c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>
        <v>9470.13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>
        <v>9470.13</v>
      </c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</row>
    <row r="78" spans="1:161" ht="11.25" customHeight="1">
      <c r="A78" s="69" t="s">
        <v>301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321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300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>
        <v>130000</v>
      </c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>
        <v>130000</v>
      </c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>
        <v>130000</v>
      </c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3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11.25" customHeight="1">
      <c r="A79" s="69" t="s">
        <v>302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322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304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>
        <v>7492.7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>
        <v>7492.7</v>
      </c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>
        <v>7492.7</v>
      </c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3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5"/>
    </row>
    <row r="80" spans="1:161" ht="11.25" customHeight="1">
      <c r="A80" s="69" t="s">
        <v>303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323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305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11.25" customHeight="1">
      <c r="A81" s="69" t="s">
        <v>307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324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306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>
        <v>350000</v>
      </c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>
        <v>350000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>
        <v>350000</v>
      </c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3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5"/>
    </row>
    <row r="82" spans="1:161" ht="11.25" customHeight="1">
      <c r="A82" s="69" t="s">
        <v>311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325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308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3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5"/>
    </row>
    <row r="83" spans="1:161" ht="11.25" customHeight="1">
      <c r="A83" s="69" t="s">
        <v>312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326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309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3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5"/>
    </row>
    <row r="84" spans="1:161" ht="11.25" customHeight="1">
      <c r="A84" s="69" t="s">
        <v>313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327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310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>
        <v>200000</v>
      </c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>
        <v>200000</v>
      </c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>
        <v>200000</v>
      </c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3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5"/>
    </row>
    <row r="85" spans="1:161" ht="11.25" customHeight="1">
      <c r="A85" s="69" t="s">
        <v>315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70"/>
      <c r="BX85" s="71" t="s">
        <v>328</v>
      </c>
      <c r="BY85" s="72"/>
      <c r="BZ85" s="72"/>
      <c r="CA85" s="72"/>
      <c r="CB85" s="72"/>
      <c r="CC85" s="72"/>
      <c r="CD85" s="72"/>
      <c r="CE85" s="73"/>
      <c r="CF85" s="66" t="s">
        <v>172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8"/>
      <c r="CS85" s="66" t="s">
        <v>314</v>
      </c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8"/>
      <c r="DF85" s="63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63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11.25" customHeight="1">
      <c r="A86" s="69" t="s">
        <v>289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71" t="s">
        <v>364</v>
      </c>
      <c r="BY86" s="72"/>
      <c r="BZ86" s="72"/>
      <c r="CA86" s="72"/>
      <c r="CB86" s="72"/>
      <c r="CC86" s="72"/>
      <c r="CD86" s="72"/>
      <c r="CE86" s="73"/>
      <c r="CF86" s="66" t="s">
        <v>365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66" t="s">
        <v>298</v>
      </c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8"/>
      <c r="DF86" s="63">
        <v>4400000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>
        <v>4400000</v>
      </c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>
        <v>4400000</v>
      </c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3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ht="11.25" customHeight="1">
      <c r="A87" s="207" t="s">
        <v>174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48" t="s">
        <v>175</v>
      </c>
      <c r="BY87" s="49"/>
      <c r="BZ87" s="49"/>
      <c r="CA87" s="49"/>
      <c r="CB87" s="49"/>
      <c r="CC87" s="49"/>
      <c r="CD87" s="49"/>
      <c r="CE87" s="82"/>
      <c r="CF87" s="83" t="s">
        <v>176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>
        <f>DF88+DF89</f>
        <v>0</v>
      </c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>
        <f>DS88+DS89</f>
        <v>0</v>
      </c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>
        <f>EF88+EF89</f>
        <v>0</v>
      </c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4">
        <f>ES88+ES89</f>
        <v>0</v>
      </c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6"/>
    </row>
    <row r="88" spans="1:161" ht="21.75" customHeight="1">
      <c r="A88" s="212" t="s">
        <v>177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48" t="s">
        <v>178</v>
      </c>
      <c r="BY88" s="49"/>
      <c r="BZ88" s="49"/>
      <c r="CA88" s="49"/>
      <c r="CB88" s="49"/>
      <c r="CC88" s="49"/>
      <c r="CD88" s="49"/>
      <c r="CE88" s="82"/>
      <c r="CF88" s="83" t="s">
        <v>179</v>
      </c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5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12" t="s">
        <v>180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48" t="s">
        <v>181</v>
      </c>
      <c r="BY89" s="49"/>
      <c r="BZ89" s="49"/>
      <c r="CA89" s="49"/>
      <c r="CB89" s="49"/>
      <c r="CC89" s="49"/>
      <c r="CD89" s="49"/>
      <c r="CE89" s="82"/>
      <c r="CF89" s="83" t="s">
        <v>182</v>
      </c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44" t="s">
        <v>183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5" t="s">
        <v>184</v>
      </c>
      <c r="BY90" s="246"/>
      <c r="BZ90" s="246"/>
      <c r="CA90" s="246"/>
      <c r="CB90" s="246"/>
      <c r="CC90" s="246"/>
      <c r="CD90" s="246"/>
      <c r="CE90" s="247"/>
      <c r="CF90" s="248" t="s">
        <v>185</v>
      </c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50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22.5" customHeight="1">
      <c r="A91" s="205" t="s">
        <v>186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187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05" t="s">
        <v>188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48" t="s">
        <v>189</v>
      </c>
      <c r="BY92" s="49"/>
      <c r="BZ92" s="49"/>
      <c r="CA92" s="49"/>
      <c r="CB92" s="49"/>
      <c r="CC92" s="49"/>
      <c r="CD92" s="49"/>
      <c r="CE92" s="82"/>
      <c r="CF92" s="83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5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2.75" customHeight="1">
      <c r="A93" s="205" t="s">
        <v>191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190</v>
      </c>
      <c r="BY93" s="49"/>
      <c r="BZ93" s="49"/>
      <c r="CA93" s="49"/>
      <c r="CB93" s="49"/>
      <c r="CC93" s="49"/>
      <c r="CD93" s="49"/>
      <c r="CE93" s="82"/>
      <c r="CF93" s="83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spans="1:161" ht="12.75" customHeight="1">
      <c r="A94" s="244" t="s">
        <v>192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5" t="s">
        <v>193</v>
      </c>
      <c r="BY94" s="246"/>
      <c r="BZ94" s="246"/>
      <c r="CA94" s="246"/>
      <c r="CB94" s="246"/>
      <c r="CC94" s="246"/>
      <c r="CD94" s="246"/>
      <c r="CE94" s="247"/>
      <c r="CF94" s="248" t="s">
        <v>42</v>
      </c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50"/>
      <c r="CS94" s="83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5"/>
      <c r="DF94" s="74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6"/>
      <c r="DS94" s="74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6"/>
      <c r="EF94" s="74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6"/>
      <c r="ES94" s="77" t="s">
        <v>42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9"/>
    </row>
    <row r="95" spans="1:161" ht="15.75" customHeight="1">
      <c r="A95" s="205" t="s">
        <v>194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48" t="s">
        <v>195</v>
      </c>
      <c r="BY95" s="49"/>
      <c r="BZ95" s="49"/>
      <c r="CA95" s="49"/>
      <c r="CB95" s="49"/>
      <c r="CC95" s="49"/>
      <c r="CD95" s="49"/>
      <c r="CE95" s="82"/>
      <c r="CF95" s="83" t="s">
        <v>196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5"/>
      <c r="CS95" s="83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5"/>
      <c r="DF95" s="74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6"/>
      <c r="DS95" s="74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6"/>
      <c r="EF95" s="74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6"/>
      <c r="ES95" s="77" t="s">
        <v>42</v>
      </c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9"/>
    </row>
    <row r="96" ht="3" customHeight="1"/>
    <row r="97" ht="3" customHeight="1"/>
  </sheetData>
  <sheetProtection/>
  <mergeCells count="705"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5:ER85"/>
    <mergeCell ref="ES85:FE85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6:ER76"/>
    <mergeCell ref="ES76:FE76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6:BW6"/>
    <mergeCell ref="BX6:CE6"/>
    <mergeCell ref="CF6:CR6"/>
    <mergeCell ref="CS6:DE6"/>
    <mergeCell ref="DF6:DR6"/>
    <mergeCell ref="DS6:EE6"/>
    <mergeCell ref="EB4:EE4"/>
    <mergeCell ref="EF4:EK4"/>
    <mergeCell ref="EL4:EN4"/>
    <mergeCell ref="EO4:ER4"/>
    <mergeCell ref="ES4:FE5"/>
    <mergeCell ref="DF5:DR5"/>
    <mergeCell ref="DS5:EE5"/>
    <mergeCell ref="EF5:ER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A2:FD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F77:ER77"/>
    <mergeCell ref="ES77:FE77"/>
    <mergeCell ref="A77:BW77"/>
    <mergeCell ref="BX77:CE77"/>
    <mergeCell ref="CF77:CR77"/>
    <mergeCell ref="CS77:DE77"/>
    <mergeCell ref="DF77:DR77"/>
    <mergeCell ref="DS77:EE7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0">
      <selection activeCell="EF76" sqref="EF76:ER83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1" t="s">
        <v>359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253" t="s">
        <v>45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 t="s">
        <v>46</v>
      </c>
      <c r="BY9" s="255"/>
      <c r="BZ9" s="255"/>
      <c r="CA9" s="255"/>
      <c r="CB9" s="255"/>
      <c r="CC9" s="255"/>
      <c r="CD9" s="255"/>
      <c r="CE9" s="256"/>
      <c r="CF9" s="257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61">
        <f>DF10+DF13+DF17+DF20+DF23+DF28+DF32</f>
        <v>2626530.81</v>
      </c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  <c r="DS9" s="261">
        <f>DS10+DS13+DS17+DS20+DS23+DS28+DS32</f>
        <v>2626530.81</v>
      </c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3"/>
      <c r="EF9" s="261">
        <f>EF10+EF13+EF17+EF20+EF23+EF28+EF32</f>
        <v>2626530.81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3"/>
      <c r="ES9" s="261">
        <f>ES10+ES13+ES17+ES20+ES23+ES28+ES32</f>
        <v>0</v>
      </c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3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2626530.81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2626530.81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2626530.81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f>241335.9+2385194.91</f>
        <v>2626530.81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f>241335.9+2385194.91</f>
        <v>2626530.81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f>241335.9+2385194.91</f>
        <v>2626530.81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3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0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253" t="s">
        <v>80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4" t="s">
        <v>81</v>
      </c>
      <c r="BY34" s="255"/>
      <c r="BZ34" s="255"/>
      <c r="CA34" s="255"/>
      <c r="CB34" s="255"/>
      <c r="CC34" s="255"/>
      <c r="CD34" s="255"/>
      <c r="CE34" s="256"/>
      <c r="CF34" s="257" t="s">
        <v>42</v>
      </c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8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60"/>
      <c r="DF34" s="261">
        <f>DF35+DF42+DF51+DF56+DF64+DF66+DF85</f>
        <v>2626530.81</v>
      </c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5"/>
      <c r="DS34" s="261">
        <f>DS35+DS42+DS51+DS56+DS64+DS66+DS85</f>
        <v>2626530.81</v>
      </c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1">
        <f>EF35+EF42+EF51+EF56+EF64+EF66+EF85</f>
        <v>2626530.81</v>
      </c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6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8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0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69" t="s">
        <v>291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70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0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2626530.81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2626530.81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2626530.81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18.7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2626530.81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2626530.81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2626530.81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3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5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5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5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>
        <v>241335.9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>
        <v>241335.9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>
        <v>241335.9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3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5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3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>
        <v>2319194.91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>
        <v>2319194.91</v>
      </c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>
        <v>2319194.91</v>
      </c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3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5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3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5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3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5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>
        <v>66000</v>
      </c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>
        <v>66000</v>
      </c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>
        <v>66000</v>
      </c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3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5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3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5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9"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S88:FE88"/>
    <mergeCell ref="A87:BW87"/>
    <mergeCell ref="BX87:CE87"/>
    <mergeCell ref="CF87:CR87"/>
    <mergeCell ref="CS87:DE87"/>
    <mergeCell ref="DF87:DR87"/>
    <mergeCell ref="DS87:EE87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64">
      <selection activeCell="DF80" sqref="DF80:DR80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1" t="s">
        <v>360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253" t="s">
        <v>45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 t="s">
        <v>46</v>
      </c>
      <c r="BY9" s="255"/>
      <c r="BZ9" s="255"/>
      <c r="CA9" s="255"/>
      <c r="CB9" s="255"/>
      <c r="CC9" s="255"/>
      <c r="CD9" s="255"/>
      <c r="CE9" s="256"/>
      <c r="CF9" s="257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61">
        <f>DF10+DF13+DF17+DF20+DF23+DF28+DF32</f>
        <v>1533299.66</v>
      </c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  <c r="DS9" s="261">
        <f>DS10+DS13+DS17+DS20+DS23+DS28+DS32</f>
        <v>1496569.46</v>
      </c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3"/>
      <c r="EF9" s="261">
        <f>EF10+EF13+EF17+EF20+EF23+EF28+EF32</f>
        <v>1396965.06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3"/>
      <c r="ES9" s="261">
        <f>ES10+ES13+ES17+ES20+ES23+ES28+ES32</f>
        <v>0</v>
      </c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3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1496569.46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1496569.46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1396965.06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f>1396965.06+99604.4</f>
        <v>1496569.46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f>1396965.06+99604.4</f>
        <v>1496569.46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f>1396965.06</f>
        <v>1396965.06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3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36730.2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>
        <f>36730.2</f>
        <v>36730.2</v>
      </c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253" t="s">
        <v>80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4" t="s">
        <v>81</v>
      </c>
      <c r="BY34" s="255"/>
      <c r="BZ34" s="255"/>
      <c r="CA34" s="255"/>
      <c r="CB34" s="255"/>
      <c r="CC34" s="255"/>
      <c r="CD34" s="255"/>
      <c r="CE34" s="256"/>
      <c r="CF34" s="257" t="s">
        <v>42</v>
      </c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8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60"/>
      <c r="DF34" s="261">
        <f>DF35+DF42+DF51+DF56+DF64+DF66+DF85</f>
        <v>1533299.66</v>
      </c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5"/>
      <c r="DS34" s="261">
        <f>DS35+DS42+DS51+DS56+DS64+DS66+DS85</f>
        <v>1496569.46</v>
      </c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1">
        <f>EF35+EF42+EF51+EF56+EF64+EF66+EF85</f>
        <v>1396965.06</v>
      </c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6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8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0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69" t="s">
        <v>291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70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0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1533299.66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1496569.46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1396965.06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18.7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1533299.66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1496569.46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1396965.06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3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5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5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5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3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5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3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>
        <f>1396965.06+99604.4+36730.2</f>
        <v>1533299.66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>
        <f>1396965.06+99604.4</f>
        <v>1496569.46</v>
      </c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>
        <f>1396965.06</f>
        <v>1396965.06</v>
      </c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3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5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3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5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3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5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3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5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3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5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9"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S88:FE88"/>
    <mergeCell ref="A87:BW87"/>
    <mergeCell ref="BX87:CE87"/>
    <mergeCell ref="CF87:CR87"/>
    <mergeCell ref="CS87:DE87"/>
    <mergeCell ref="DF87:DR87"/>
    <mergeCell ref="DS87:EE87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D93"/>
  <sheetViews>
    <sheetView workbookViewId="0" topLeftCell="A61">
      <selection activeCell="EF43" sqref="EF43:ER43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1" t="s">
        <v>361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0" t="s">
        <v>46</v>
      </c>
      <c r="BY9" s="121"/>
      <c r="BZ9" s="121"/>
      <c r="CA9" s="121"/>
      <c r="CB9" s="121"/>
      <c r="CC9" s="121"/>
      <c r="CD9" s="121"/>
      <c r="CE9" s="122"/>
      <c r="CF9" s="123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2"/>
      <c r="CS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6"/>
      <c r="DF9" s="127">
        <f>DF10+DF13+DF17+DF20+DF23+DF28+DF32</f>
        <v>21681360</v>
      </c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9"/>
      <c r="DS9" s="127">
        <f>DS10+DS13+DS17+DS20+DS23+DS28+DS32</f>
        <v>23426590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9"/>
      <c r="EF9" s="127">
        <f>EF10+EF13+EF17+EF20+EF23+EF28+EF32</f>
        <v>23426590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27">
        <f>ES10+ES13+ES17+ES20+ES23+ES28+ES32</f>
        <v>0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21681360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23426590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23426590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v>21681360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v>23426590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v>23426590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86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  <c r="GD20" s="24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0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0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119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93" t="s">
        <v>81</v>
      </c>
      <c r="BY34" s="194"/>
      <c r="BZ34" s="194"/>
      <c r="CA34" s="194"/>
      <c r="CB34" s="194"/>
      <c r="CC34" s="194"/>
      <c r="CD34" s="194"/>
      <c r="CE34" s="195"/>
      <c r="CF34" s="196" t="s">
        <v>42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7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27">
        <f>DF35+DF42+DF51+DF56+DF64+DF66+DF85</f>
        <v>21681360</v>
      </c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127">
        <f>DS35+DS42+DS51+DS56+DS64+DS66+DS85</f>
        <v>23426590</v>
      </c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7">
        <f>EF35+EF42+EF51+EF56+EF64+EF66+EF85</f>
        <v>23426590</v>
      </c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202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4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16580800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18444100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18444100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>
        <v>16498310</v>
      </c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>
        <v>18361610</v>
      </c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>
        <v>18361610</v>
      </c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>
        <v>82490</v>
      </c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>
        <v>82490</v>
      </c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>
        <v>82490</v>
      </c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209" t="s">
        <v>292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1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4982490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4982490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4982490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>
        <v>4982490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>
        <v>4982490</v>
      </c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>
        <v>4982490</v>
      </c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118070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0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0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29.2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118070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0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0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6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8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6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8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6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8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6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8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6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8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6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6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8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8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6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8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6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8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6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>
        <v>118070</v>
      </c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6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8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6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8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9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6:BW6"/>
    <mergeCell ref="BX6:CE6"/>
    <mergeCell ref="CF6:CR6"/>
    <mergeCell ref="CS6:DE6"/>
    <mergeCell ref="DF6:DR6"/>
    <mergeCell ref="DS6:EE6"/>
    <mergeCell ref="EB4:EE4"/>
    <mergeCell ref="EF4:EK4"/>
    <mergeCell ref="EL4:EN4"/>
    <mergeCell ref="EO4:ER4"/>
    <mergeCell ref="ES4:FE5"/>
    <mergeCell ref="DF5:DR5"/>
    <mergeCell ref="DS5:EE5"/>
    <mergeCell ref="EF5:ER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A2:FE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7">
      <selection activeCell="DF80" sqref="DF80:DR80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1" t="s">
        <v>360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0" t="s">
        <v>46</v>
      </c>
      <c r="BY9" s="121"/>
      <c r="BZ9" s="121"/>
      <c r="CA9" s="121"/>
      <c r="CB9" s="121"/>
      <c r="CC9" s="121"/>
      <c r="CD9" s="121"/>
      <c r="CE9" s="122"/>
      <c r="CF9" s="123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2"/>
      <c r="CS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6"/>
      <c r="DF9" s="127">
        <f>DF10+DF13+DF17+DF20+DF23+DF28+DF32</f>
        <v>361313.45999999996</v>
      </c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9"/>
      <c r="DS9" s="127">
        <f>DS10+DS13+DS17+DS20+DS23+DS28+DS32</f>
        <v>0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9"/>
      <c r="EF9" s="127">
        <f>EF10+EF13+EF17+EF20+EF23+EF28+EF32</f>
        <v>0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27">
        <f>ES10+ES13+ES17+ES20+ES23+ES28+ES32</f>
        <v>0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294303.93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0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0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v>294303.93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0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67009.53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>
        <f>67009.53</f>
        <v>67009.53</v>
      </c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119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93" t="s">
        <v>81</v>
      </c>
      <c r="BY34" s="194"/>
      <c r="BZ34" s="194"/>
      <c r="CA34" s="194"/>
      <c r="CB34" s="194"/>
      <c r="CC34" s="194"/>
      <c r="CD34" s="194"/>
      <c r="CE34" s="195"/>
      <c r="CF34" s="196" t="s">
        <v>42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7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27">
        <f>DF35+DF42+DF51+DF56+DF64+DF66+DF85</f>
        <v>361313.45999999996</v>
      </c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127">
        <f>DS35+DS42+DS51+DS56+DS64+DS66+DS85</f>
        <v>0</v>
      </c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7">
        <f>EF35+EF42+EF51+EF56+EF64+EF66+EF85</f>
        <v>0</v>
      </c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202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4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0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209" t="s">
        <v>292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1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0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361313.45999999996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0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0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29.2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361313.45999999996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0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0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6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8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6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8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6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8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6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8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6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8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6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6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8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>
        <f>67009.53+294303.93</f>
        <v>361313.45999999996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8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6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8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6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8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6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6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8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6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8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9"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S88:FE88"/>
    <mergeCell ref="A87:BW87"/>
    <mergeCell ref="BX87:CE87"/>
    <mergeCell ref="CF87:CR87"/>
    <mergeCell ref="CS87:DE87"/>
    <mergeCell ref="DF87:DR87"/>
    <mergeCell ref="DS87:EE87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DF44" sqref="DF44:DR44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1" t="s">
        <v>367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12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12.75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0" t="s">
        <v>46</v>
      </c>
      <c r="BY9" s="121"/>
      <c r="BZ9" s="121"/>
      <c r="CA9" s="121"/>
      <c r="CB9" s="121"/>
      <c r="CC9" s="121"/>
      <c r="CD9" s="121"/>
      <c r="CE9" s="122"/>
      <c r="CF9" s="123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2"/>
      <c r="CS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6"/>
      <c r="DF9" s="127">
        <f>DF10+DF13+DF17+DF20+DF23+DF28+DF32</f>
        <v>1944072.13</v>
      </c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9"/>
      <c r="DS9" s="127">
        <f>DS10+DS13+DS17+DS20+DS23+DS28+DS32</f>
        <v>1944072.13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9"/>
      <c r="EF9" s="127">
        <f>EF10+EF13+EF17+EF20+EF23+EF28+EF32</f>
        <v>311364.13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27">
        <f>ES10+ES13+ES17+ES20+ES23+ES28+ES32</f>
        <v>0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1944072.13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1944072.13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311364.13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>
        <f>311364.13+1632708</f>
        <v>1944072.13</v>
      </c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>
        <f>1944072.13</f>
        <v>1944072.13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>
        <v>311364.13</v>
      </c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61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0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0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119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93" t="s">
        <v>81</v>
      </c>
      <c r="BY34" s="194"/>
      <c r="BZ34" s="194"/>
      <c r="CA34" s="194"/>
      <c r="CB34" s="194"/>
      <c r="CC34" s="194"/>
      <c r="CD34" s="194"/>
      <c r="CE34" s="195"/>
      <c r="CF34" s="196" t="s">
        <v>42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7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27">
        <f>DF35+DF42+DF51+DF56+DF64+DF66+DF85</f>
        <v>1944072.13</v>
      </c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127">
        <f>DS35+DS42+DS51+DS56+DS64+DS66+DS85</f>
        <v>1944072.13</v>
      </c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7">
        <f>EF35+EF42+EF51+EF56+EF64+EF66+EF85</f>
        <v>311364.13</v>
      </c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202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4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1493142.96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1493142.96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239142.96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>
        <f>239142.96+1254000</f>
        <v>1493142.96</v>
      </c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>
        <v>1493142.96</v>
      </c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>
        <f>239142.96</f>
        <v>239142.96</v>
      </c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209" t="s">
        <v>292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1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450929.17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450929.17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72221.17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>
        <f>72221.17+378708</f>
        <v>450929.17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>
        <v>450929.17</v>
      </c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>
        <f>72221.17</f>
        <v>72221.17</v>
      </c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0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0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0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29.2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0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0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0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6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8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6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8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6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8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6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8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6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8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6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6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8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8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6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8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6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8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6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6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8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6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8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9">
    <mergeCell ref="EF93:ER93"/>
    <mergeCell ref="ES93:FE93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DS4:DX4"/>
    <mergeCell ref="DY4:EA4"/>
    <mergeCell ref="EB4:EE4"/>
    <mergeCell ref="EF4:EK4"/>
    <mergeCell ref="EL4:EN4"/>
    <mergeCell ref="EO4:ER4"/>
    <mergeCell ref="A1:FE1"/>
    <mergeCell ref="A2:FE2"/>
    <mergeCell ref="A3:BW5"/>
    <mergeCell ref="BX3:CE5"/>
    <mergeCell ref="CF3:CR5"/>
    <mergeCell ref="CS3:DE5"/>
    <mergeCell ref="DF3:FE3"/>
    <mergeCell ref="DF4:DK4"/>
    <mergeCell ref="DL4:DN4"/>
    <mergeCell ref="DO4:DR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D93"/>
  <sheetViews>
    <sheetView tabSelected="1" zoomScalePageLayoutView="0" workbookViewId="0" topLeftCell="A1">
      <selection activeCell="DF7" sqref="DF7:DR9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46" t="s">
        <v>340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88" t="s">
        <v>2</v>
      </c>
      <c r="BY3" s="89"/>
      <c r="BZ3" s="89"/>
      <c r="CA3" s="89"/>
      <c r="CB3" s="89"/>
      <c r="CC3" s="89"/>
      <c r="CD3" s="89"/>
      <c r="CE3" s="90"/>
      <c r="CF3" s="88" t="s">
        <v>3</v>
      </c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8" t="s">
        <v>4</v>
      </c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90"/>
      <c r="DF3" s="77" t="s">
        <v>11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91"/>
      <c r="BY4" s="92"/>
      <c r="BZ4" s="92"/>
      <c r="CA4" s="92"/>
      <c r="CB4" s="92"/>
      <c r="CC4" s="92"/>
      <c r="CD4" s="92"/>
      <c r="CE4" s="93"/>
      <c r="CF4" s="91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3"/>
      <c r="CS4" s="91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3"/>
      <c r="DF4" s="97" t="s">
        <v>5</v>
      </c>
      <c r="DG4" s="98"/>
      <c r="DH4" s="98"/>
      <c r="DI4" s="98"/>
      <c r="DJ4" s="98"/>
      <c r="DK4" s="98"/>
      <c r="DL4" s="99" t="s">
        <v>270</v>
      </c>
      <c r="DM4" s="99"/>
      <c r="DN4" s="99"/>
      <c r="DO4" s="100" t="s">
        <v>6</v>
      </c>
      <c r="DP4" s="100"/>
      <c r="DQ4" s="100"/>
      <c r="DR4" s="101"/>
      <c r="DS4" s="97" t="s">
        <v>5</v>
      </c>
      <c r="DT4" s="98"/>
      <c r="DU4" s="98"/>
      <c r="DV4" s="98"/>
      <c r="DW4" s="98"/>
      <c r="DX4" s="98"/>
      <c r="DY4" s="99" t="s">
        <v>271</v>
      </c>
      <c r="DZ4" s="99"/>
      <c r="EA4" s="99"/>
      <c r="EB4" s="100" t="s">
        <v>6</v>
      </c>
      <c r="EC4" s="100"/>
      <c r="ED4" s="100"/>
      <c r="EE4" s="101"/>
      <c r="EF4" s="97" t="s">
        <v>5</v>
      </c>
      <c r="EG4" s="98"/>
      <c r="EH4" s="98"/>
      <c r="EI4" s="98"/>
      <c r="EJ4" s="98"/>
      <c r="EK4" s="98"/>
      <c r="EL4" s="99" t="s">
        <v>363</v>
      </c>
      <c r="EM4" s="99"/>
      <c r="EN4" s="99"/>
      <c r="EO4" s="100" t="s">
        <v>6</v>
      </c>
      <c r="EP4" s="100"/>
      <c r="EQ4" s="100"/>
      <c r="ER4" s="101"/>
      <c r="ES4" s="88" t="s">
        <v>10</v>
      </c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</row>
    <row r="5" spans="1:161" ht="3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94"/>
      <c r="BY5" s="95"/>
      <c r="BZ5" s="95"/>
      <c r="CA5" s="95"/>
      <c r="CB5" s="95"/>
      <c r="CC5" s="95"/>
      <c r="CD5" s="95"/>
      <c r="CE5" s="96"/>
      <c r="CF5" s="94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/>
      <c r="CS5" s="94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102" t="s">
        <v>7</v>
      </c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  <c r="DS5" s="102" t="s">
        <v>8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4"/>
      <c r="EF5" s="102" t="s">
        <v>9</v>
      </c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4"/>
      <c r="ES5" s="94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</row>
    <row r="6" spans="1:161" ht="9" customHeight="1" thickBot="1">
      <c r="A6" s="105" t="s">
        <v>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 t="s">
        <v>13</v>
      </c>
      <c r="BY6" s="108"/>
      <c r="BZ6" s="108"/>
      <c r="CA6" s="108"/>
      <c r="CB6" s="108"/>
      <c r="CC6" s="108"/>
      <c r="CD6" s="108"/>
      <c r="CE6" s="109"/>
      <c r="CF6" s="107" t="s">
        <v>14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9"/>
      <c r="CS6" s="107" t="s">
        <v>15</v>
      </c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9"/>
      <c r="DF6" s="107" t="s">
        <v>16</v>
      </c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9"/>
      <c r="DS6" s="107" t="s">
        <v>17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9"/>
      <c r="EF6" s="107" t="s">
        <v>18</v>
      </c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9"/>
      <c r="ES6" s="107" t="s">
        <v>19</v>
      </c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ht="21" customHeight="1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59" t="s">
        <v>41</v>
      </c>
      <c r="BY7" s="60"/>
      <c r="BZ7" s="60"/>
      <c r="CA7" s="60"/>
      <c r="CB7" s="60"/>
      <c r="CC7" s="60"/>
      <c r="CD7" s="60"/>
      <c r="CE7" s="111"/>
      <c r="CF7" s="112" t="s">
        <v>42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4"/>
      <c r="CS7" s="112" t="s">
        <v>42</v>
      </c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4"/>
      <c r="DF7" s="115">
        <v>75007.69</v>
      </c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7"/>
      <c r="DS7" s="115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252"/>
    </row>
    <row r="8" spans="1:161" ht="12.75" customHeight="1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48" t="s">
        <v>44</v>
      </c>
      <c r="BY8" s="49"/>
      <c r="BZ8" s="49"/>
      <c r="CA8" s="49"/>
      <c r="CB8" s="49"/>
      <c r="CC8" s="49"/>
      <c r="CD8" s="49"/>
      <c r="CE8" s="82"/>
      <c r="CF8" s="83" t="s">
        <v>42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5"/>
      <c r="CS8" s="83" t="s">
        <v>42</v>
      </c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5"/>
      <c r="DF8" s="74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6"/>
      <c r="DS8" s="74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6"/>
      <c r="EF8" s="74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6"/>
      <c r="ES8" s="74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118"/>
    </row>
    <row r="9" spans="1:161" ht="24" customHeight="1">
      <c r="A9" s="119" t="s">
        <v>45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0" t="s">
        <v>46</v>
      </c>
      <c r="BY9" s="121"/>
      <c r="BZ9" s="121"/>
      <c r="CA9" s="121"/>
      <c r="CB9" s="121"/>
      <c r="CC9" s="121"/>
      <c r="CD9" s="121"/>
      <c r="CE9" s="122"/>
      <c r="CF9" s="123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2"/>
      <c r="CS9" s="124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6"/>
      <c r="DF9" s="127">
        <f>DF10+DF13+DF17+DF20+DF23+DF28+DF32+DF16</f>
        <v>3922780.6</v>
      </c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9"/>
      <c r="DS9" s="127">
        <f>DS10+DS13+DS17+DS20+DS23+DS28+DS32+DS16</f>
        <v>3922780.6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9"/>
      <c r="EF9" s="127">
        <f>EF10+EF13+EF17+EF20+EF23+EF28+EF32+EF16</f>
        <v>3922780.6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27">
        <f>ES10+ES13+ES17+ES20+ES23+ES28+ES32</f>
        <v>0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1" ht="22.5" customHeight="1">
      <c r="A10" s="130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 t="s">
        <v>48</v>
      </c>
      <c r="BY10" s="133"/>
      <c r="BZ10" s="133"/>
      <c r="CA10" s="133"/>
      <c r="CB10" s="133"/>
      <c r="CC10" s="133"/>
      <c r="CD10" s="133"/>
      <c r="CE10" s="134"/>
      <c r="CF10" s="135" t="s">
        <v>49</v>
      </c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7"/>
      <c r="DF10" s="138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40"/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1"/>
    </row>
    <row r="11" spans="1:161" ht="11.25">
      <c r="A11" s="142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 t="s">
        <v>51</v>
      </c>
      <c r="BY11" s="144"/>
      <c r="BZ11" s="144"/>
      <c r="CA11" s="144"/>
      <c r="CB11" s="144"/>
      <c r="CC11" s="144"/>
      <c r="CD11" s="144"/>
      <c r="CE11" s="145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1"/>
      <c r="CS11" s="149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1"/>
      <c r="DF11" s="155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7"/>
      <c r="DS11" s="155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7"/>
      <c r="EF11" s="15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7"/>
      <c r="ES11" s="155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61"/>
    </row>
    <row r="12" spans="1:161" ht="12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6"/>
      <c r="BY12" s="147"/>
      <c r="BZ12" s="147"/>
      <c r="CA12" s="147"/>
      <c r="CB12" s="147"/>
      <c r="CC12" s="147"/>
      <c r="CD12" s="147"/>
      <c r="CE12" s="148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4"/>
      <c r="DF12" s="158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60"/>
      <c r="DS12" s="158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60"/>
      <c r="EF12" s="158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60"/>
      <c r="ES12" s="158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2"/>
    </row>
    <row r="13" spans="1:161" ht="21" customHeight="1">
      <c r="A13" s="165" t="s">
        <v>52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7"/>
      <c r="BX13" s="168" t="s">
        <v>53</v>
      </c>
      <c r="BY13" s="169"/>
      <c r="BZ13" s="169"/>
      <c r="CA13" s="169"/>
      <c r="CB13" s="169"/>
      <c r="CC13" s="169"/>
      <c r="CD13" s="169"/>
      <c r="CE13" s="170"/>
      <c r="CF13" s="171" t="s">
        <v>54</v>
      </c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3"/>
      <c r="CS13" s="171" t="s">
        <v>102</v>
      </c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3"/>
      <c r="DF13" s="174">
        <f>DF14+DF15</f>
        <v>0</v>
      </c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6"/>
      <c r="DS13" s="174">
        <f>DS14+DS15</f>
        <v>0</v>
      </c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6"/>
      <c r="EF13" s="174">
        <f>EF14+EF15</f>
        <v>0</v>
      </c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6"/>
      <c r="ES13" s="174">
        <f>ES14+ES15</f>
        <v>0</v>
      </c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ht="33.7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32" t="s">
        <v>56</v>
      </c>
      <c r="BY14" s="133"/>
      <c r="BZ14" s="133"/>
      <c r="CA14" s="133"/>
      <c r="CB14" s="133"/>
      <c r="CC14" s="133"/>
      <c r="CD14" s="133"/>
      <c r="CE14" s="134"/>
      <c r="CF14" s="135" t="s">
        <v>54</v>
      </c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7"/>
      <c r="CS14" s="135" t="s">
        <v>102</v>
      </c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7"/>
      <c r="DF14" s="138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38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40"/>
      <c r="EF14" s="138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40"/>
      <c r="ES14" s="138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1"/>
    </row>
    <row r="15" spans="1:161" ht="22.5" customHeight="1">
      <c r="A15" s="177" t="s">
        <v>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32" t="s">
        <v>57</v>
      </c>
      <c r="BY15" s="133"/>
      <c r="BZ15" s="133"/>
      <c r="CA15" s="133"/>
      <c r="CB15" s="133"/>
      <c r="CC15" s="133"/>
      <c r="CD15" s="133"/>
      <c r="CE15" s="134"/>
      <c r="CF15" s="135" t="s">
        <v>54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7"/>
      <c r="CS15" s="135" t="s">
        <v>102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  <c r="DF15" s="138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40"/>
      <c r="DS15" s="138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1"/>
    </row>
    <row r="16" spans="1:161" ht="21.75" customHeight="1">
      <c r="A16" s="165" t="s">
        <v>275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7"/>
      <c r="BX16" s="132" t="s">
        <v>276</v>
      </c>
      <c r="BY16" s="133"/>
      <c r="BZ16" s="133"/>
      <c r="CA16" s="133"/>
      <c r="CB16" s="133"/>
      <c r="CC16" s="133"/>
      <c r="CD16" s="133"/>
      <c r="CE16" s="134"/>
      <c r="CF16" s="135" t="s">
        <v>54</v>
      </c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7"/>
      <c r="CS16" s="135" t="s">
        <v>102</v>
      </c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  <c r="DF16" s="138">
        <f>3922780.6</f>
        <v>3922780.6</v>
      </c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38">
        <f>3922780.6</f>
        <v>3922780.6</v>
      </c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>
        <f>3922780.6</f>
        <v>3922780.6</v>
      </c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1"/>
    </row>
    <row r="17" spans="1:161" ht="20.25" customHeight="1">
      <c r="A17" s="165" t="s">
        <v>59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132" t="s">
        <v>60</v>
      </c>
      <c r="BY17" s="133"/>
      <c r="BZ17" s="133"/>
      <c r="CA17" s="133"/>
      <c r="CB17" s="133"/>
      <c r="CC17" s="133"/>
      <c r="CD17" s="133"/>
      <c r="CE17" s="134"/>
      <c r="CF17" s="135" t="s">
        <v>61</v>
      </c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7"/>
      <c r="CS17" s="135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8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40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1"/>
    </row>
    <row r="18" spans="1:161" ht="10.5" customHeight="1">
      <c r="A18" s="142" t="s">
        <v>50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3" t="s">
        <v>62</v>
      </c>
      <c r="BY18" s="144"/>
      <c r="BZ18" s="144"/>
      <c r="CA18" s="144"/>
      <c r="CB18" s="144"/>
      <c r="CC18" s="144"/>
      <c r="CD18" s="144"/>
      <c r="CE18" s="145"/>
      <c r="CF18" s="149" t="s">
        <v>61</v>
      </c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1"/>
      <c r="CS18" s="149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1"/>
      <c r="DF18" s="155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7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61"/>
    </row>
    <row r="19" spans="1:161" ht="10.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79"/>
      <c r="BY19" s="180"/>
      <c r="BZ19" s="180"/>
      <c r="CA19" s="180"/>
      <c r="CB19" s="180"/>
      <c r="CC19" s="180"/>
      <c r="CD19" s="180"/>
      <c r="CE19" s="181"/>
      <c r="CF19" s="182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4"/>
      <c r="CS19" s="182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4"/>
      <c r="DF19" s="185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7"/>
      <c r="DS19" s="185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7"/>
      <c r="EF19" s="185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7"/>
      <c r="ES19" s="185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8"/>
    </row>
    <row r="20" spans="1:186" ht="10.5" customHeight="1">
      <c r="A20" s="165" t="s">
        <v>63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32" t="s">
        <v>64</v>
      </c>
      <c r="BY20" s="133"/>
      <c r="BZ20" s="133"/>
      <c r="CA20" s="133"/>
      <c r="CB20" s="133"/>
      <c r="CC20" s="133"/>
      <c r="CD20" s="133"/>
      <c r="CE20" s="134"/>
      <c r="CF20" s="135" t="s">
        <v>65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7"/>
      <c r="CS20" s="135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8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40"/>
      <c r="DS20" s="138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40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40"/>
      <c r="ES20" s="138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1"/>
      <c r="GD20" s="24"/>
    </row>
    <row r="21" spans="1:161" ht="10.5" customHeight="1">
      <c r="A21" s="189" t="s">
        <v>50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43"/>
      <c r="BY21" s="144"/>
      <c r="BZ21" s="144"/>
      <c r="CA21" s="144"/>
      <c r="CB21" s="144"/>
      <c r="CC21" s="144"/>
      <c r="CD21" s="144"/>
      <c r="CE21" s="145"/>
      <c r="CF21" s="149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1"/>
      <c r="DF21" s="155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7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61"/>
    </row>
    <row r="22" spans="1:161" ht="10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79"/>
      <c r="BY22" s="180"/>
      <c r="BZ22" s="180"/>
      <c r="CA22" s="180"/>
      <c r="CB22" s="180"/>
      <c r="CC22" s="180"/>
      <c r="CD22" s="180"/>
      <c r="CE22" s="181"/>
      <c r="CF22" s="182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4"/>
      <c r="CS22" s="182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4"/>
      <c r="DF22" s="185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7"/>
      <c r="DS22" s="185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7"/>
      <c r="EF22" s="185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7"/>
      <c r="ES22" s="185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8"/>
    </row>
    <row r="23" spans="1:161" ht="10.5" customHeight="1">
      <c r="A23" s="165" t="s">
        <v>66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7"/>
      <c r="BX23" s="132" t="s">
        <v>67</v>
      </c>
      <c r="BY23" s="133"/>
      <c r="BZ23" s="133"/>
      <c r="CA23" s="133"/>
      <c r="CB23" s="133"/>
      <c r="CC23" s="133"/>
      <c r="CD23" s="133"/>
      <c r="CE23" s="134"/>
      <c r="CF23" s="135" t="s">
        <v>68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7"/>
      <c r="CS23" s="135" t="s">
        <v>277</v>
      </c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7"/>
      <c r="DF23" s="138">
        <f>DF24+DF26+DF27</f>
        <v>0</v>
      </c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40"/>
      <c r="DS23" s="138">
        <f>DS24+DS26+DS27</f>
        <v>0</v>
      </c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40"/>
      <c r="EF23" s="138">
        <f>EF24+EF26+EF27</f>
        <v>0</v>
      </c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40"/>
      <c r="ES23" s="138">
        <f>ES24+ES26+ES27</f>
        <v>0</v>
      </c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40"/>
    </row>
    <row r="24" spans="1:161" ht="10.5" customHeight="1">
      <c r="A24" s="189" t="s">
        <v>50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43" t="s">
        <v>70</v>
      </c>
      <c r="BY24" s="144"/>
      <c r="BZ24" s="144"/>
      <c r="CA24" s="144"/>
      <c r="CB24" s="144"/>
      <c r="CC24" s="144"/>
      <c r="CD24" s="144"/>
      <c r="CE24" s="145"/>
      <c r="CF24" s="149" t="s">
        <v>68</v>
      </c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1"/>
      <c r="CS24" s="149" t="s">
        <v>277</v>
      </c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1"/>
      <c r="DF24" s="155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55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7"/>
      <c r="EF24" s="155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7"/>
      <c r="ES24" s="155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61"/>
    </row>
    <row r="25" spans="1:161" ht="10.5" customHeight="1">
      <c r="A25" s="190" t="s">
        <v>69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79"/>
      <c r="BY25" s="180"/>
      <c r="BZ25" s="180"/>
      <c r="CA25" s="180"/>
      <c r="CB25" s="180"/>
      <c r="CC25" s="180"/>
      <c r="CD25" s="180"/>
      <c r="CE25" s="181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4"/>
      <c r="CS25" s="182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4"/>
      <c r="DF25" s="185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5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8"/>
    </row>
    <row r="26" spans="1:161" ht="10.5" customHeight="1">
      <c r="A26" s="192" t="s">
        <v>71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32" t="s">
        <v>72</v>
      </c>
      <c r="BY26" s="133"/>
      <c r="BZ26" s="133"/>
      <c r="CA26" s="133"/>
      <c r="CB26" s="133"/>
      <c r="CC26" s="133"/>
      <c r="CD26" s="133"/>
      <c r="CE26" s="134"/>
      <c r="CF26" s="135" t="s">
        <v>68</v>
      </c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7"/>
      <c r="CS26" s="135" t="s">
        <v>278</v>
      </c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7"/>
      <c r="DF26" s="138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40"/>
      <c r="DS26" s="138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40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40"/>
      <c r="ES26" s="138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41"/>
    </row>
    <row r="27" spans="1:161" ht="10.5" customHeight="1">
      <c r="A27" s="19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32"/>
      <c r="BY27" s="133"/>
      <c r="BZ27" s="133"/>
      <c r="CA27" s="133"/>
      <c r="CB27" s="133"/>
      <c r="CC27" s="133"/>
      <c r="CD27" s="133"/>
      <c r="CE27" s="134"/>
      <c r="CF27" s="135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7"/>
      <c r="CS27" s="135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7"/>
      <c r="DF27" s="138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40"/>
      <c r="DS27" s="138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40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138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41"/>
    </row>
    <row r="28" spans="1:161" ht="10.5" customHeight="1">
      <c r="A28" s="165" t="s">
        <v>73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32" t="s">
        <v>74</v>
      </c>
      <c r="BY28" s="133"/>
      <c r="BZ28" s="133"/>
      <c r="CA28" s="133"/>
      <c r="CB28" s="133"/>
      <c r="CC28" s="133"/>
      <c r="CD28" s="133"/>
      <c r="CE28" s="134"/>
      <c r="CF28" s="135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5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38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40"/>
      <c r="DS28" s="138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40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138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41"/>
    </row>
    <row r="29" spans="1:161" ht="10.5" customHeight="1">
      <c r="A29" s="189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43"/>
      <c r="BY29" s="144"/>
      <c r="BZ29" s="144"/>
      <c r="CA29" s="144"/>
      <c r="CB29" s="144"/>
      <c r="CC29" s="144"/>
      <c r="CD29" s="144"/>
      <c r="CE29" s="145"/>
      <c r="CF29" s="149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1"/>
      <c r="CS29" s="149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1"/>
      <c r="DF29" s="155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55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61"/>
    </row>
    <row r="30" spans="1:161" ht="10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79"/>
      <c r="BY30" s="180"/>
      <c r="BZ30" s="180"/>
      <c r="CA30" s="180"/>
      <c r="CB30" s="180"/>
      <c r="CC30" s="180"/>
      <c r="CD30" s="180"/>
      <c r="CE30" s="181"/>
      <c r="CF30" s="182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4"/>
      <c r="CS30" s="182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4"/>
      <c r="DF30" s="185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85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7"/>
      <c r="EF30" s="185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7"/>
      <c r="ES30" s="185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8"/>
    </row>
    <row r="31" spans="1:161" ht="10.5" customHeight="1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32"/>
      <c r="BY31" s="133"/>
      <c r="BZ31" s="133"/>
      <c r="CA31" s="133"/>
      <c r="CB31" s="133"/>
      <c r="CC31" s="133"/>
      <c r="CD31" s="133"/>
      <c r="CE31" s="134"/>
      <c r="CF31" s="135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7"/>
      <c r="CS31" s="135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7"/>
      <c r="DF31" s="138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40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40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40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1"/>
    </row>
    <row r="32" spans="1:161" ht="12.75" customHeight="1">
      <c r="A32" s="165" t="s">
        <v>75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7"/>
      <c r="BX32" s="132" t="s">
        <v>76</v>
      </c>
      <c r="BY32" s="133"/>
      <c r="BZ32" s="133"/>
      <c r="CA32" s="133"/>
      <c r="CB32" s="133"/>
      <c r="CC32" s="133"/>
      <c r="CD32" s="133"/>
      <c r="CE32" s="134"/>
      <c r="CF32" s="135" t="s">
        <v>42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7"/>
      <c r="CS32" s="135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7"/>
      <c r="DF32" s="138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40"/>
      <c r="DS32" s="138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40"/>
      <c r="EF32" s="138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40"/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1"/>
    </row>
    <row r="33" spans="1:161" ht="25.5" customHeight="1">
      <c r="A33" s="177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32" t="s">
        <v>78</v>
      </c>
      <c r="BY33" s="133"/>
      <c r="BZ33" s="133"/>
      <c r="CA33" s="133"/>
      <c r="CB33" s="133"/>
      <c r="CC33" s="133"/>
      <c r="CD33" s="133"/>
      <c r="CE33" s="134"/>
      <c r="CF33" s="135" t="s">
        <v>79</v>
      </c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35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38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40"/>
      <c r="DS33" s="138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40"/>
      <c r="EF33" s="138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40"/>
      <c r="ES33" s="138" t="s">
        <v>42</v>
      </c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1"/>
    </row>
    <row r="34" spans="1:161" ht="21.75" customHeight="1">
      <c r="A34" s="119" t="s">
        <v>80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93" t="s">
        <v>81</v>
      </c>
      <c r="BY34" s="194"/>
      <c r="BZ34" s="194"/>
      <c r="CA34" s="194"/>
      <c r="CB34" s="194"/>
      <c r="CC34" s="194"/>
      <c r="CD34" s="194"/>
      <c r="CE34" s="195"/>
      <c r="CF34" s="196" t="s">
        <v>42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7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27">
        <f>DF35+DF42+DF51+DF56+DF64+DF66+DF85</f>
        <v>3997788.29</v>
      </c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1"/>
      <c r="DS34" s="127">
        <f>DS35+DS42+DS51+DS56+DS64+DS66+DS85</f>
        <v>3922780.6</v>
      </c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1"/>
      <c r="EF34" s="127">
        <f>EF35+EF42+EF51+EF56+EF64+EF66+EF85</f>
        <v>3922780.6</v>
      </c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202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4"/>
    </row>
    <row r="35" spans="1:161" ht="22.5" customHeight="1">
      <c r="A35" s="205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48" t="s">
        <v>83</v>
      </c>
      <c r="BY35" s="49"/>
      <c r="BZ35" s="49"/>
      <c r="CA35" s="49"/>
      <c r="CB35" s="49"/>
      <c r="CC35" s="49"/>
      <c r="CD35" s="49"/>
      <c r="CE35" s="82"/>
      <c r="CF35" s="83" t="s">
        <v>42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74">
        <f>DF36+DF38+DF39+DF40+DF37</f>
        <v>20000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74">
        <f>DS36+DS38+DS39+DS40+DS37</f>
        <v>20000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6"/>
      <c r="EF35" s="74">
        <f>EF36+EF38+EF39+EF40+EF37</f>
        <v>20000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6"/>
      <c r="ES35" s="77" t="s">
        <v>42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ht="22.5" customHeight="1">
      <c r="A36" s="207" t="s">
        <v>84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48" t="s">
        <v>85</v>
      </c>
      <c r="BY36" s="49"/>
      <c r="BZ36" s="49"/>
      <c r="CA36" s="49"/>
      <c r="CB36" s="49"/>
      <c r="CC36" s="49"/>
      <c r="CD36" s="49"/>
      <c r="CE36" s="82"/>
      <c r="CF36" s="83" t="s">
        <v>86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83" t="s">
        <v>279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74">
        <v>20000</v>
      </c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6"/>
      <c r="DS36" s="74">
        <v>20000</v>
      </c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6"/>
      <c r="EF36" s="74">
        <v>20000</v>
      </c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6"/>
      <c r="ES36" s="77" t="s">
        <v>42</v>
      </c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1:161" ht="22.5" customHeight="1">
      <c r="A37" s="80" t="s">
        <v>342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48" t="s">
        <v>343</v>
      </c>
      <c r="BY37" s="49"/>
      <c r="BZ37" s="49"/>
      <c r="CA37" s="49"/>
      <c r="CB37" s="49"/>
      <c r="CC37" s="49"/>
      <c r="CD37" s="49"/>
      <c r="CE37" s="82"/>
      <c r="CF37" s="83" t="s">
        <v>86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3" t="s">
        <v>294</v>
      </c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74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6"/>
      <c r="DS37" s="74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6"/>
      <c r="EF37" s="74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77" t="s">
        <v>42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ht="10.5" customHeight="1">
      <c r="A38" s="209" t="s">
        <v>87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1"/>
      <c r="BX38" s="48" t="s">
        <v>88</v>
      </c>
      <c r="BY38" s="49"/>
      <c r="BZ38" s="49"/>
      <c r="CA38" s="49"/>
      <c r="CB38" s="49"/>
      <c r="CC38" s="49"/>
      <c r="CD38" s="49"/>
      <c r="CE38" s="82"/>
      <c r="CF38" s="83" t="s">
        <v>89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3" t="s">
        <v>280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5"/>
      <c r="DF38" s="7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6"/>
      <c r="DS38" s="74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6"/>
      <c r="EF38" s="74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6"/>
      <c r="ES38" s="77" t="s">
        <v>42</v>
      </c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ht="10.5" customHeight="1">
      <c r="A39" s="209" t="s">
        <v>87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48" t="s">
        <v>281</v>
      </c>
      <c r="BY39" s="49"/>
      <c r="BZ39" s="49"/>
      <c r="CA39" s="49"/>
      <c r="CB39" s="49"/>
      <c r="CC39" s="49"/>
      <c r="CD39" s="49"/>
      <c r="CE39" s="82"/>
      <c r="CF39" s="83" t="s">
        <v>89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3" t="s">
        <v>283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74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6"/>
      <c r="DS39" s="74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6"/>
      <c r="ES39" s="77" t="s">
        <v>42</v>
      </c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</row>
    <row r="40" spans="1:161" ht="10.5" customHeight="1">
      <c r="A40" s="209" t="s">
        <v>292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1"/>
      <c r="BX40" s="48" t="s">
        <v>293</v>
      </c>
      <c r="BY40" s="49"/>
      <c r="BZ40" s="49"/>
      <c r="CA40" s="49"/>
      <c r="CB40" s="49"/>
      <c r="CC40" s="49"/>
      <c r="CD40" s="49"/>
      <c r="CE40" s="82"/>
      <c r="CF40" s="83" t="s">
        <v>89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83" t="s">
        <v>299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74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6"/>
      <c r="DS40" s="7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7" t="s">
        <v>42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1:161" ht="22.5" customHeight="1">
      <c r="A41" s="207" t="s">
        <v>90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48" t="s">
        <v>91</v>
      </c>
      <c r="BY41" s="49"/>
      <c r="BZ41" s="49"/>
      <c r="CA41" s="49"/>
      <c r="CB41" s="49"/>
      <c r="CC41" s="49"/>
      <c r="CD41" s="49"/>
      <c r="CE41" s="82"/>
      <c r="CF41" s="83" t="s">
        <v>92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83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74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6"/>
      <c r="DS41" s="74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7" t="s">
        <v>42</v>
      </c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1:161" ht="22.5" customHeight="1">
      <c r="A42" s="207" t="s">
        <v>93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48" t="s">
        <v>94</v>
      </c>
      <c r="BY42" s="49"/>
      <c r="BZ42" s="49"/>
      <c r="CA42" s="49"/>
      <c r="CB42" s="49"/>
      <c r="CC42" s="49"/>
      <c r="CD42" s="49"/>
      <c r="CE42" s="82"/>
      <c r="CF42" s="83" t="s">
        <v>95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3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74">
        <f>DF43+DF44</f>
        <v>6040</v>
      </c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6"/>
      <c r="DS42" s="74">
        <f>DS43+DS44</f>
        <v>6040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EF43+EF44</f>
        <v>6040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7" t="s">
        <v>42</v>
      </c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1:161" ht="22.5" customHeight="1">
      <c r="A43" s="212" t="s">
        <v>96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48" t="s">
        <v>97</v>
      </c>
      <c r="BY43" s="49"/>
      <c r="BZ43" s="49"/>
      <c r="CA43" s="49"/>
      <c r="CB43" s="49"/>
      <c r="CC43" s="49"/>
      <c r="CD43" s="49"/>
      <c r="CE43" s="82"/>
      <c r="CF43" s="83" t="s">
        <v>95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5"/>
      <c r="CS43" s="83" t="s">
        <v>282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74">
        <v>6040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6"/>
      <c r="DS43" s="74">
        <v>6040</v>
      </c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4">
        <v>6040</v>
      </c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6"/>
      <c r="ES43" s="77" t="s">
        <v>42</v>
      </c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</row>
    <row r="44" spans="1:161" ht="10.5" customHeight="1" thickBot="1">
      <c r="A44" s="214" t="s">
        <v>98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41" t="s">
        <v>99</v>
      </c>
      <c r="BY44" s="42"/>
      <c r="BZ44" s="42"/>
      <c r="CA44" s="42"/>
      <c r="CB44" s="42"/>
      <c r="CC44" s="42"/>
      <c r="CD44" s="42"/>
      <c r="CE44" s="215"/>
      <c r="CF44" s="216" t="s">
        <v>95</v>
      </c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8"/>
      <c r="CS44" s="216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8"/>
      <c r="DF44" s="219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1"/>
      <c r="DS44" s="219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1"/>
      <c r="EF44" s="219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1"/>
      <c r="ES44" s="222" t="s">
        <v>42</v>
      </c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0.5" customHeight="1">
      <c r="A45" s="209" t="s">
        <v>100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1"/>
      <c r="BX45" s="48" t="s">
        <v>101</v>
      </c>
      <c r="BY45" s="49"/>
      <c r="BZ45" s="49"/>
      <c r="CA45" s="49"/>
      <c r="CB45" s="49"/>
      <c r="CC45" s="49"/>
      <c r="CD45" s="49"/>
      <c r="CE45" s="82"/>
      <c r="CF45" s="83" t="s">
        <v>102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5"/>
      <c r="CS45" s="83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74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7" t="s">
        <v>42</v>
      </c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</row>
    <row r="46" spans="1:161" ht="10.5" customHeight="1">
      <c r="A46" s="207" t="s">
        <v>103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48" t="s">
        <v>104</v>
      </c>
      <c r="BY46" s="49"/>
      <c r="BZ46" s="49"/>
      <c r="CA46" s="49"/>
      <c r="CB46" s="49"/>
      <c r="CC46" s="49"/>
      <c r="CD46" s="49"/>
      <c r="CE46" s="82"/>
      <c r="CF46" s="83" t="s">
        <v>105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5"/>
      <c r="CS46" s="83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74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6"/>
      <c r="ES46" s="77" t="s">
        <v>42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1" ht="21" customHeight="1">
      <c r="A47" s="207" t="s">
        <v>106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48" t="s">
        <v>107</v>
      </c>
      <c r="BY47" s="49"/>
      <c r="BZ47" s="49"/>
      <c r="CA47" s="49"/>
      <c r="CB47" s="49"/>
      <c r="CC47" s="49"/>
      <c r="CD47" s="49"/>
      <c r="CE47" s="82"/>
      <c r="CF47" s="83" t="s">
        <v>108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3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74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6"/>
      <c r="EF47" s="74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6"/>
      <c r="ES47" s="77" t="s">
        <v>42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1" ht="21.75" customHeight="1">
      <c r="A48" s="212" t="s">
        <v>109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48" t="s">
        <v>110</v>
      </c>
      <c r="BY48" s="49"/>
      <c r="BZ48" s="49"/>
      <c r="CA48" s="49"/>
      <c r="CB48" s="49"/>
      <c r="CC48" s="49"/>
      <c r="CD48" s="49"/>
      <c r="CE48" s="82"/>
      <c r="CF48" s="83" t="s">
        <v>108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5"/>
      <c r="CS48" s="83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74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74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4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6"/>
      <c r="ES48" s="77" t="s">
        <v>42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61" ht="10.5" customHeight="1">
      <c r="A49" s="212" t="s">
        <v>111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48" t="s">
        <v>112</v>
      </c>
      <c r="BY49" s="49"/>
      <c r="BZ49" s="49"/>
      <c r="CA49" s="49"/>
      <c r="CB49" s="49"/>
      <c r="CC49" s="49"/>
      <c r="CD49" s="49"/>
      <c r="CE49" s="82"/>
      <c r="CF49" s="83" t="s">
        <v>108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83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74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74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6"/>
      <c r="EF49" s="74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6"/>
      <c r="ES49" s="77" t="s">
        <v>42</v>
      </c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9"/>
    </row>
    <row r="50" spans="1:161" ht="10.5" customHeight="1">
      <c r="A50" s="225" t="s">
        <v>113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48" t="s">
        <v>114</v>
      </c>
      <c r="BY50" s="49"/>
      <c r="BZ50" s="49"/>
      <c r="CA50" s="49"/>
      <c r="CB50" s="49"/>
      <c r="CC50" s="49"/>
      <c r="CD50" s="49"/>
      <c r="CE50" s="82"/>
      <c r="CF50" s="83" t="s">
        <v>115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3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74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74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6"/>
      <c r="EF50" s="74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6"/>
      <c r="ES50" s="77" t="s">
        <v>42</v>
      </c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ht="21.75" customHeight="1">
      <c r="A51" s="207" t="s">
        <v>116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48" t="s">
        <v>117</v>
      </c>
      <c r="BY51" s="49"/>
      <c r="BZ51" s="49"/>
      <c r="CA51" s="49"/>
      <c r="CB51" s="49"/>
      <c r="CC51" s="49"/>
      <c r="CD51" s="49"/>
      <c r="CE51" s="82"/>
      <c r="CF51" s="83" t="s">
        <v>118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3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74">
        <f>DF52</f>
        <v>0</v>
      </c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4">
        <f>DS52</f>
        <v>0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6"/>
      <c r="EF51" s="74">
        <f>EF52</f>
        <v>0</v>
      </c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6"/>
      <c r="ES51" s="77" t="s">
        <v>42</v>
      </c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9"/>
    </row>
    <row r="52" spans="1:161" ht="33.75" customHeight="1">
      <c r="A52" s="212" t="s">
        <v>119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48" t="s">
        <v>120</v>
      </c>
      <c r="BY52" s="49"/>
      <c r="BZ52" s="49"/>
      <c r="CA52" s="49"/>
      <c r="CB52" s="49"/>
      <c r="CC52" s="49"/>
      <c r="CD52" s="49"/>
      <c r="CE52" s="82"/>
      <c r="CF52" s="83" t="s">
        <v>121</v>
      </c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5"/>
      <c r="CS52" s="83" t="s">
        <v>295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74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4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4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6"/>
      <c r="ES52" s="77" t="s">
        <v>42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1:161" ht="21.75" customHeight="1">
      <c r="A53" s="207" t="s">
        <v>122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48" t="s">
        <v>123</v>
      </c>
      <c r="BY53" s="49"/>
      <c r="BZ53" s="49"/>
      <c r="CA53" s="49"/>
      <c r="CB53" s="49"/>
      <c r="CC53" s="49"/>
      <c r="CD53" s="49"/>
      <c r="CE53" s="82"/>
      <c r="CF53" s="83" t="s">
        <v>124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83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74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4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4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6"/>
      <c r="ES53" s="77" t="s">
        <v>42</v>
      </c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1:161" ht="33.75" customHeight="1">
      <c r="A54" s="207" t="s">
        <v>125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48" t="s">
        <v>126</v>
      </c>
      <c r="BY54" s="49"/>
      <c r="BZ54" s="49"/>
      <c r="CA54" s="49"/>
      <c r="CB54" s="49"/>
      <c r="CC54" s="49"/>
      <c r="CD54" s="49"/>
      <c r="CE54" s="82"/>
      <c r="CF54" s="83" t="s">
        <v>127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3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74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4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4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6"/>
      <c r="ES54" s="77" t="s">
        <v>42</v>
      </c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1:161" ht="10.5" customHeight="1">
      <c r="A55" s="207" t="s">
        <v>128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48" t="s">
        <v>129</v>
      </c>
      <c r="BY55" s="49"/>
      <c r="BZ55" s="49"/>
      <c r="CA55" s="49"/>
      <c r="CB55" s="49"/>
      <c r="CC55" s="49"/>
      <c r="CD55" s="49"/>
      <c r="CE55" s="82"/>
      <c r="CF55" s="83" t="s">
        <v>130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3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74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4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4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6"/>
      <c r="ES55" s="77" t="s">
        <v>42</v>
      </c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9"/>
    </row>
    <row r="56" spans="1:161" ht="21" customHeight="1">
      <c r="A56" s="225" t="s">
        <v>131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48" t="s">
        <v>132</v>
      </c>
      <c r="BY56" s="49"/>
      <c r="BZ56" s="49"/>
      <c r="CA56" s="49"/>
      <c r="CB56" s="49"/>
      <c r="CC56" s="49"/>
      <c r="CD56" s="49"/>
      <c r="CE56" s="82"/>
      <c r="CF56" s="83" t="s">
        <v>133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3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74">
        <f>DF57+DF58+DF59</f>
        <v>0</v>
      </c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4">
        <f>DS57+DS58+DS59</f>
        <v>0</v>
      </c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4">
        <f>EF57+EF58+EF59</f>
        <v>0</v>
      </c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6"/>
      <c r="ES56" s="77" t="s">
        <v>42</v>
      </c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1:161" ht="21.75" customHeight="1">
      <c r="A57" s="207" t="s">
        <v>134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48" t="s">
        <v>135</v>
      </c>
      <c r="BY57" s="49"/>
      <c r="BZ57" s="49"/>
      <c r="CA57" s="49"/>
      <c r="CB57" s="49"/>
      <c r="CC57" s="49"/>
      <c r="CD57" s="49"/>
      <c r="CE57" s="82"/>
      <c r="CF57" s="83" t="s">
        <v>136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3" t="s">
        <v>284</v>
      </c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74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4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4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6"/>
      <c r="ES57" s="77" t="s">
        <v>42</v>
      </c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</row>
    <row r="58" spans="1:161" ht="21.75" customHeight="1">
      <c r="A58" s="207" t="s">
        <v>137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48" t="s">
        <v>138</v>
      </c>
      <c r="BY58" s="49"/>
      <c r="BZ58" s="49"/>
      <c r="CA58" s="49"/>
      <c r="CB58" s="49"/>
      <c r="CC58" s="49"/>
      <c r="CD58" s="49"/>
      <c r="CE58" s="82"/>
      <c r="CF58" s="83" t="s">
        <v>139</v>
      </c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5"/>
      <c r="CS58" s="83" t="s">
        <v>284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74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4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4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6"/>
      <c r="ES58" s="77" t="s">
        <v>42</v>
      </c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1:161" ht="18.75" customHeight="1">
      <c r="A59" s="207" t="s">
        <v>140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48" t="s">
        <v>141</v>
      </c>
      <c r="BY59" s="49"/>
      <c r="BZ59" s="49"/>
      <c r="CA59" s="49"/>
      <c r="CB59" s="49"/>
      <c r="CC59" s="49"/>
      <c r="CD59" s="49"/>
      <c r="CE59" s="82"/>
      <c r="CF59" s="83" t="s">
        <v>142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3" t="s">
        <v>284</v>
      </c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74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4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4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6"/>
      <c r="ES59" s="77" t="s">
        <v>42</v>
      </c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1:161" ht="10.5" customHeight="1">
      <c r="A60" s="225" t="s">
        <v>143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48" t="s">
        <v>144</v>
      </c>
      <c r="BY60" s="49"/>
      <c r="BZ60" s="49"/>
      <c r="CA60" s="49"/>
      <c r="CB60" s="49"/>
      <c r="CC60" s="49"/>
      <c r="CD60" s="49"/>
      <c r="CE60" s="82"/>
      <c r="CF60" s="83" t="s">
        <v>42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3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74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4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6"/>
      <c r="EF60" s="74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6"/>
      <c r="ES60" s="77" t="s">
        <v>42</v>
      </c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1:161" ht="21.75" customHeight="1">
      <c r="A61" s="207" t="s">
        <v>145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48" t="s">
        <v>146</v>
      </c>
      <c r="BY61" s="49"/>
      <c r="BZ61" s="49"/>
      <c r="CA61" s="49"/>
      <c r="CB61" s="49"/>
      <c r="CC61" s="49"/>
      <c r="CD61" s="49"/>
      <c r="CE61" s="82"/>
      <c r="CF61" s="83" t="s">
        <v>147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3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74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4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6"/>
      <c r="EF61" s="74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6"/>
      <c r="ES61" s="77" t="s">
        <v>42</v>
      </c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1" ht="10.5" customHeight="1">
      <c r="A62" s="207" t="s">
        <v>148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48" t="s">
        <v>149</v>
      </c>
      <c r="BY62" s="49"/>
      <c r="BZ62" s="49"/>
      <c r="CA62" s="49"/>
      <c r="CB62" s="49"/>
      <c r="CC62" s="49"/>
      <c r="CD62" s="49"/>
      <c r="CE62" s="82"/>
      <c r="CF62" s="83" t="s">
        <v>150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3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74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4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6"/>
      <c r="EF62" s="74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6"/>
      <c r="ES62" s="77" t="s">
        <v>42</v>
      </c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1:161" ht="21.75" customHeight="1">
      <c r="A63" s="207" t="s">
        <v>151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48" t="s">
        <v>152</v>
      </c>
      <c r="BY63" s="49"/>
      <c r="BZ63" s="49"/>
      <c r="CA63" s="49"/>
      <c r="CB63" s="49"/>
      <c r="CC63" s="49"/>
      <c r="CD63" s="49"/>
      <c r="CE63" s="82"/>
      <c r="CF63" s="83" t="s">
        <v>153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74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4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4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7" t="s">
        <v>42</v>
      </c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</row>
    <row r="64" spans="1:161" ht="19.5" customHeight="1">
      <c r="A64" s="225" t="s">
        <v>154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48" t="s">
        <v>155</v>
      </c>
      <c r="BY64" s="49"/>
      <c r="BZ64" s="49"/>
      <c r="CA64" s="49"/>
      <c r="CB64" s="49"/>
      <c r="CC64" s="49"/>
      <c r="CD64" s="49"/>
      <c r="CE64" s="82"/>
      <c r="CF64" s="83" t="s">
        <v>42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74">
        <f>DF65</f>
        <v>0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4">
        <f>DS65</f>
        <v>0</v>
      </c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6"/>
      <c r="EF64" s="74">
        <f>EF65</f>
        <v>0</v>
      </c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6"/>
      <c r="ES64" s="77" t="s">
        <v>42</v>
      </c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1:161" ht="21.75" customHeight="1">
      <c r="A65" s="207" t="s">
        <v>156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48" t="s">
        <v>157</v>
      </c>
      <c r="BY65" s="49"/>
      <c r="BZ65" s="49"/>
      <c r="CA65" s="49"/>
      <c r="CB65" s="49"/>
      <c r="CC65" s="49"/>
      <c r="CD65" s="49"/>
      <c r="CE65" s="82"/>
      <c r="CF65" s="83" t="s">
        <v>158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3" t="s">
        <v>285</v>
      </c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74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4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4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6"/>
      <c r="ES65" s="77" t="s">
        <v>42</v>
      </c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1:161" ht="12.75" customHeight="1">
      <c r="A66" s="225" t="s">
        <v>159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48" t="s">
        <v>160</v>
      </c>
      <c r="BY66" s="49"/>
      <c r="BZ66" s="49"/>
      <c r="CA66" s="49"/>
      <c r="CB66" s="49"/>
      <c r="CC66" s="49"/>
      <c r="CD66" s="49"/>
      <c r="CE66" s="82"/>
      <c r="CF66" s="83" t="s">
        <v>42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3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74">
        <f>DF67+DF68+DF69+DF70</f>
        <v>3971748.29</v>
      </c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4">
        <f>DS67+DS68+DS69+DS70</f>
        <v>3896740.6</v>
      </c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4">
        <f>EF67+EF68+EF69+EF70</f>
        <v>3896740.6</v>
      </c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6"/>
      <c r="ES66" s="77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1:161" ht="21.75" customHeight="1">
      <c r="A67" s="207" t="s">
        <v>161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48" t="s">
        <v>162</v>
      </c>
      <c r="BY67" s="49"/>
      <c r="BZ67" s="49"/>
      <c r="CA67" s="49"/>
      <c r="CB67" s="49"/>
      <c r="CC67" s="49"/>
      <c r="CD67" s="49"/>
      <c r="CE67" s="82"/>
      <c r="CF67" s="83" t="s">
        <v>163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3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74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4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4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7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9"/>
    </row>
    <row r="68" spans="1:161" ht="18.75" customHeight="1" thickBot="1">
      <c r="A68" s="207" t="s">
        <v>164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27" t="s">
        <v>165</v>
      </c>
      <c r="BY68" s="228"/>
      <c r="BZ68" s="228"/>
      <c r="CA68" s="228"/>
      <c r="CB68" s="228"/>
      <c r="CC68" s="228"/>
      <c r="CD68" s="228"/>
      <c r="CE68" s="229"/>
      <c r="CF68" s="230" t="s">
        <v>166</v>
      </c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2"/>
      <c r="CS68" s="230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2"/>
      <c r="DF68" s="233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5"/>
      <c r="DS68" s="233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5"/>
      <c r="EF68" s="233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5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36"/>
    </row>
    <row r="69" spans="1:161" ht="21.75" customHeight="1">
      <c r="A69" s="207" t="s">
        <v>167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59" t="s">
        <v>168</v>
      </c>
      <c r="BY69" s="60"/>
      <c r="BZ69" s="60"/>
      <c r="CA69" s="60"/>
      <c r="CB69" s="60"/>
      <c r="CC69" s="60"/>
      <c r="CD69" s="60"/>
      <c r="CE69" s="111"/>
      <c r="CF69" s="112" t="s">
        <v>169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2" t="s">
        <v>286</v>
      </c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237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9"/>
      <c r="DS69" s="237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9"/>
      <c r="EF69" s="237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9"/>
      <c r="ES69" s="240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2"/>
    </row>
    <row r="70" spans="1:161" ht="11.25" customHeight="1">
      <c r="A70" s="209" t="s">
        <v>170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1"/>
      <c r="BX70" s="71" t="s">
        <v>171</v>
      </c>
      <c r="BY70" s="72"/>
      <c r="BZ70" s="72"/>
      <c r="CA70" s="72"/>
      <c r="CB70" s="72"/>
      <c r="CC70" s="72"/>
      <c r="CD70" s="72"/>
      <c r="CE70" s="73"/>
      <c r="CF70" s="66" t="s">
        <v>172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8"/>
      <c r="DF70" s="63">
        <f>DF72+DF73+DF74+DF75+DF76+DF77+DF78+DF79+DF80+DF81+DF82+DF83+DF84</f>
        <v>3971748.29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DS72+DS73+DS74+DS75+DS76+DS77+DS78+DS79+DS80+DS81+DS82+DS83+DS84</f>
        <v>3896740.6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EF72+EF73+EF74+EF75+EF76+EF77+EF78+EF79+EF80+EF81+EF82+EF83+EF84</f>
        <v>3896740.6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>
        <f>ES72+ES73+ES74+ES75+ES76+ES77+ES78+ES79+ES80+ES81+ES82+ES83+ES84</f>
        <v>0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11.25" customHeight="1">
      <c r="A71" s="243" t="s">
        <v>173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71"/>
      <c r="BY71" s="72"/>
      <c r="BZ71" s="72"/>
      <c r="CA71" s="72"/>
      <c r="CB71" s="72"/>
      <c r="CC71" s="72"/>
      <c r="CD71" s="72"/>
      <c r="CE71" s="73"/>
      <c r="CF71" s="66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66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8"/>
      <c r="DF71" s="66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66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8"/>
    </row>
    <row r="72" spans="1:161" ht="11.25" customHeight="1">
      <c r="A72" s="69" t="s">
        <v>287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70"/>
      <c r="BX72" s="71" t="s">
        <v>316</v>
      </c>
      <c r="BY72" s="72"/>
      <c r="BZ72" s="72"/>
      <c r="CA72" s="72"/>
      <c r="CB72" s="72"/>
      <c r="CC72" s="72"/>
      <c r="CD72" s="72"/>
      <c r="CE72" s="73"/>
      <c r="CF72" s="66" t="s">
        <v>172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66" t="s">
        <v>296</v>
      </c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  <c r="DF72" s="63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63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63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3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5"/>
    </row>
    <row r="73" spans="1:161" ht="11.25" customHeight="1">
      <c r="A73" s="69" t="s">
        <v>288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70"/>
      <c r="BX73" s="71" t="s">
        <v>317</v>
      </c>
      <c r="BY73" s="72"/>
      <c r="BZ73" s="72"/>
      <c r="CA73" s="72"/>
      <c r="CB73" s="72"/>
      <c r="CC73" s="72"/>
      <c r="CD73" s="72"/>
      <c r="CE73" s="73"/>
      <c r="CF73" s="66" t="s">
        <v>172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66" t="s">
        <v>297</v>
      </c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F73" s="63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63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63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5"/>
    </row>
    <row r="74" spans="1:161" ht="11.25" customHeight="1">
      <c r="A74" s="69" t="s">
        <v>289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0"/>
      <c r="BX74" s="71" t="s">
        <v>318</v>
      </c>
      <c r="BY74" s="72"/>
      <c r="BZ74" s="72"/>
      <c r="CA74" s="72"/>
      <c r="CB74" s="72"/>
      <c r="CC74" s="72"/>
      <c r="CD74" s="72"/>
      <c r="CE74" s="73"/>
      <c r="CF74" s="66" t="s">
        <v>172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66" t="s">
        <v>298</v>
      </c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8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11.25" customHeight="1">
      <c r="A75" s="69" t="s">
        <v>290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70"/>
      <c r="BX75" s="71" t="s">
        <v>319</v>
      </c>
      <c r="BY75" s="72"/>
      <c r="BZ75" s="72"/>
      <c r="CA75" s="72"/>
      <c r="CB75" s="72"/>
      <c r="CC75" s="72"/>
      <c r="CD75" s="72"/>
      <c r="CE75" s="73"/>
      <c r="CF75" s="66" t="s">
        <v>172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66" t="s">
        <v>286</v>
      </c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8"/>
      <c r="DF75" s="63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63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5"/>
    </row>
    <row r="76" spans="1:161" ht="11.25" customHeight="1">
      <c r="A76" s="69" t="s">
        <v>291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70"/>
      <c r="BX76" s="71" t="s">
        <v>320</v>
      </c>
      <c r="BY76" s="72"/>
      <c r="BZ76" s="72"/>
      <c r="CA76" s="72"/>
      <c r="CB76" s="72"/>
      <c r="CC76" s="72"/>
      <c r="CD76" s="72"/>
      <c r="CE76" s="73"/>
      <c r="CF76" s="66" t="s">
        <v>172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66" t="s">
        <v>299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8"/>
      <c r="DF76" s="63">
        <v>3000000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>
        <v>3000000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>
        <v>3000000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3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5"/>
    </row>
    <row r="77" spans="1:161" ht="11.25" customHeight="1">
      <c r="A77" s="69" t="s">
        <v>301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70"/>
      <c r="BX77" s="71" t="s">
        <v>321</v>
      </c>
      <c r="BY77" s="72"/>
      <c r="BZ77" s="72"/>
      <c r="CA77" s="72"/>
      <c r="CB77" s="72"/>
      <c r="CC77" s="72"/>
      <c r="CD77" s="72"/>
      <c r="CE77" s="73"/>
      <c r="CF77" s="66" t="s">
        <v>172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66" t="s">
        <v>300</v>
      </c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8"/>
      <c r="DF77" s="63">
        <v>100000</v>
      </c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63">
        <v>100000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63">
        <v>100000</v>
      </c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</row>
    <row r="78" spans="1:161" ht="11.25" customHeight="1">
      <c r="A78" s="69" t="s">
        <v>302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70"/>
      <c r="BX78" s="71" t="s">
        <v>322</v>
      </c>
      <c r="BY78" s="72"/>
      <c r="BZ78" s="72"/>
      <c r="CA78" s="72"/>
      <c r="CB78" s="72"/>
      <c r="CC78" s="72"/>
      <c r="CD78" s="72"/>
      <c r="CE78" s="73"/>
      <c r="CF78" s="66" t="s">
        <v>172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66" t="s">
        <v>304</v>
      </c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8"/>
      <c r="DF78" s="63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63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63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3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11.25" customHeight="1">
      <c r="A79" s="69" t="s">
        <v>303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70"/>
      <c r="BX79" s="71" t="s">
        <v>323</v>
      </c>
      <c r="BY79" s="72"/>
      <c r="BZ79" s="72"/>
      <c r="CA79" s="72"/>
      <c r="CB79" s="72"/>
      <c r="CC79" s="72"/>
      <c r="CD79" s="72"/>
      <c r="CE79" s="73"/>
      <c r="CF79" s="66" t="s">
        <v>172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66" t="s">
        <v>305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8"/>
      <c r="DF79" s="63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63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63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63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5"/>
    </row>
    <row r="80" spans="1:161" ht="11.25" customHeight="1">
      <c r="A80" s="69" t="s">
        <v>307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70"/>
      <c r="BX80" s="71" t="s">
        <v>324</v>
      </c>
      <c r="BY80" s="72"/>
      <c r="BZ80" s="72"/>
      <c r="CA80" s="72"/>
      <c r="CB80" s="72"/>
      <c r="CC80" s="72"/>
      <c r="CD80" s="72"/>
      <c r="CE80" s="73"/>
      <c r="CF80" s="66" t="s">
        <v>172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66" t="s">
        <v>306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8"/>
      <c r="DF80" s="63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5"/>
      <c r="DS80" s="63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5"/>
      <c r="EF80" s="63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5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11.25" customHeight="1">
      <c r="A81" s="69" t="s">
        <v>311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70"/>
      <c r="BX81" s="71" t="s">
        <v>325</v>
      </c>
      <c r="BY81" s="72"/>
      <c r="BZ81" s="72"/>
      <c r="CA81" s="72"/>
      <c r="CB81" s="72"/>
      <c r="CC81" s="72"/>
      <c r="CD81" s="72"/>
      <c r="CE81" s="73"/>
      <c r="CF81" s="66" t="s">
        <v>172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66" t="s">
        <v>308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8"/>
      <c r="DF81" s="63">
        <f>50000+75007.69</f>
        <v>125007.69</v>
      </c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63">
        <v>50000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63">
        <v>50000</v>
      </c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63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5"/>
    </row>
    <row r="82" spans="1:161" ht="11.25" customHeight="1">
      <c r="A82" s="69" t="s">
        <v>312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70"/>
      <c r="BX82" s="71" t="s">
        <v>326</v>
      </c>
      <c r="BY82" s="72"/>
      <c r="BZ82" s="72"/>
      <c r="CA82" s="72"/>
      <c r="CB82" s="72"/>
      <c r="CC82" s="72"/>
      <c r="CD82" s="72"/>
      <c r="CE82" s="73"/>
      <c r="CF82" s="66" t="s">
        <v>172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66" t="s">
        <v>309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8"/>
      <c r="DF82" s="63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63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63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63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5"/>
    </row>
    <row r="83" spans="1:161" ht="11.25" customHeight="1">
      <c r="A83" s="69" t="s">
        <v>313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70"/>
      <c r="BX83" s="71" t="s">
        <v>327</v>
      </c>
      <c r="BY83" s="72"/>
      <c r="BZ83" s="72"/>
      <c r="CA83" s="72"/>
      <c r="CB83" s="72"/>
      <c r="CC83" s="72"/>
      <c r="CD83" s="72"/>
      <c r="CE83" s="73"/>
      <c r="CF83" s="66" t="s">
        <v>172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66" t="s">
        <v>310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8"/>
      <c r="DF83" s="63">
        <v>746740.6</v>
      </c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63">
        <v>746740.6</v>
      </c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63">
        <v>746740.6</v>
      </c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63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5"/>
    </row>
    <row r="84" spans="1:161" ht="11.25" customHeight="1">
      <c r="A84" s="69" t="s">
        <v>315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70"/>
      <c r="BX84" s="71" t="s">
        <v>328</v>
      </c>
      <c r="BY84" s="72"/>
      <c r="BZ84" s="72"/>
      <c r="CA84" s="72"/>
      <c r="CB84" s="72"/>
      <c r="CC84" s="72"/>
      <c r="CD84" s="72"/>
      <c r="CE84" s="73"/>
      <c r="CF84" s="66" t="s">
        <v>172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66" t="s">
        <v>314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63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63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63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63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5"/>
    </row>
    <row r="85" spans="1:161" ht="11.25" customHeight="1">
      <c r="A85" s="207" t="s">
        <v>174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48" t="s">
        <v>175</v>
      </c>
      <c r="BY85" s="49"/>
      <c r="BZ85" s="49"/>
      <c r="CA85" s="49"/>
      <c r="CB85" s="49"/>
      <c r="CC85" s="49"/>
      <c r="CD85" s="49"/>
      <c r="CE85" s="82"/>
      <c r="CF85" s="83" t="s">
        <v>176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3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74">
        <f>DF86+DF87</f>
        <v>0</v>
      </c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6"/>
      <c r="DS85" s="74">
        <f>DS86+DS87</f>
        <v>0</v>
      </c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4">
        <f>EF86+EF87</f>
        <v>0</v>
      </c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6"/>
      <c r="ES85" s="74">
        <f>ES86+ES87</f>
        <v>0</v>
      </c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1.75" customHeight="1">
      <c r="A86" s="212" t="s">
        <v>177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48" t="s">
        <v>178</v>
      </c>
      <c r="BY86" s="49"/>
      <c r="BZ86" s="49"/>
      <c r="CA86" s="49"/>
      <c r="CB86" s="49"/>
      <c r="CC86" s="49"/>
      <c r="CD86" s="49"/>
      <c r="CE86" s="82"/>
      <c r="CF86" s="83" t="s">
        <v>179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3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5"/>
      <c r="DF86" s="74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6"/>
      <c r="DS86" s="74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4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6"/>
      <c r="ES86" s="77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212" t="s">
        <v>180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48" t="s">
        <v>181</v>
      </c>
      <c r="BY87" s="49"/>
      <c r="BZ87" s="49"/>
      <c r="CA87" s="49"/>
      <c r="CB87" s="49"/>
      <c r="CC87" s="49"/>
      <c r="CD87" s="49"/>
      <c r="CE87" s="82"/>
      <c r="CF87" s="83" t="s">
        <v>182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3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5"/>
      <c r="DF87" s="74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6"/>
      <c r="DS87" s="74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4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6"/>
      <c r="ES87" s="77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44" t="s">
        <v>183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5" t="s">
        <v>184</v>
      </c>
      <c r="BY88" s="246"/>
      <c r="BZ88" s="246"/>
      <c r="CA88" s="246"/>
      <c r="CB88" s="246"/>
      <c r="CC88" s="246"/>
      <c r="CD88" s="246"/>
      <c r="CE88" s="247"/>
      <c r="CF88" s="248" t="s">
        <v>185</v>
      </c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50"/>
      <c r="CS88" s="83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5"/>
      <c r="DF88" s="74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6"/>
      <c r="DS88" s="74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4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6"/>
      <c r="ES88" s="77" t="s">
        <v>42</v>
      </c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9"/>
    </row>
    <row r="89" spans="1:161" ht="22.5" customHeight="1">
      <c r="A89" s="205" t="s">
        <v>186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48" t="s">
        <v>187</v>
      </c>
      <c r="BY89" s="49"/>
      <c r="BZ89" s="49"/>
      <c r="CA89" s="49"/>
      <c r="CB89" s="49"/>
      <c r="CC89" s="49"/>
      <c r="CD89" s="49"/>
      <c r="CE89" s="82"/>
      <c r="CF89" s="83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3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5"/>
      <c r="DF89" s="74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 t="s">
        <v>42</v>
      </c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61" ht="12.75" customHeight="1">
      <c r="A90" s="205" t="s">
        <v>188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48" t="s">
        <v>189</v>
      </c>
      <c r="BY90" s="49"/>
      <c r="BZ90" s="49"/>
      <c r="CA90" s="49"/>
      <c r="CB90" s="49"/>
      <c r="CC90" s="49"/>
      <c r="CD90" s="49"/>
      <c r="CE90" s="82"/>
      <c r="CF90" s="83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3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5"/>
      <c r="DF90" s="74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6"/>
      <c r="DS90" s="74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4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6"/>
      <c r="ES90" s="77" t="s">
        <v>42</v>
      </c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</row>
    <row r="91" spans="1:161" ht="12.75" customHeight="1">
      <c r="A91" s="205" t="s">
        <v>191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48" t="s">
        <v>190</v>
      </c>
      <c r="BY91" s="49"/>
      <c r="BZ91" s="49"/>
      <c r="CA91" s="49"/>
      <c r="CB91" s="49"/>
      <c r="CC91" s="49"/>
      <c r="CD91" s="49"/>
      <c r="CE91" s="82"/>
      <c r="CF91" s="83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3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5"/>
      <c r="DF91" s="74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6"/>
      <c r="DS91" s="74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4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7" t="s">
        <v>42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</row>
    <row r="92" spans="1:161" ht="12.75" customHeight="1">
      <c r="A92" s="244" t="s">
        <v>192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5" t="s">
        <v>193</v>
      </c>
      <c r="BY92" s="246"/>
      <c r="BZ92" s="246"/>
      <c r="CA92" s="246"/>
      <c r="CB92" s="246"/>
      <c r="CC92" s="246"/>
      <c r="CD92" s="246"/>
      <c r="CE92" s="247"/>
      <c r="CF92" s="248" t="s">
        <v>42</v>
      </c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50"/>
      <c r="CS92" s="83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5"/>
      <c r="DF92" s="74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6"/>
      <c r="DS92" s="74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4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6"/>
      <c r="ES92" s="77" t="s">
        <v>42</v>
      </c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</row>
    <row r="93" spans="1:161" ht="15.75" customHeight="1">
      <c r="A93" s="205" t="s">
        <v>194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48" t="s">
        <v>195</v>
      </c>
      <c r="BY93" s="49"/>
      <c r="BZ93" s="49"/>
      <c r="CA93" s="49"/>
      <c r="CB93" s="49"/>
      <c r="CC93" s="49"/>
      <c r="CD93" s="49"/>
      <c r="CE93" s="82"/>
      <c r="CF93" s="83" t="s">
        <v>196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3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/>
      <c r="DF93" s="74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6"/>
      <c r="DS93" s="74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4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6"/>
      <c r="ES93" s="77" t="s">
        <v>42</v>
      </c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60" man="1"/>
    <brk id="6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2021-03-16T02:30:43Z</cp:lastPrinted>
  <dcterms:created xsi:type="dcterms:W3CDTF">2011-01-11T10:25:48Z</dcterms:created>
  <dcterms:modified xsi:type="dcterms:W3CDTF">2021-04-26T05:51:21Z</dcterms:modified>
  <cp:category/>
  <cp:version/>
  <cp:contentType/>
  <cp:contentStatus/>
</cp:coreProperties>
</file>